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3e36ada5357e36e/Documents/Economics/Personal Research/Inflation and Productive Capacity/Draft 3.0/"/>
    </mc:Choice>
  </mc:AlternateContent>
  <xr:revisionPtr revIDLastSave="1523" documentId="8_{B1143371-680A-4436-A3C9-18D8AB65E632}" xr6:coauthVersionLast="47" xr6:coauthVersionMax="47" xr10:uidLastSave="{07AB32AF-AAA5-4C16-9268-1E7E3298FF1A}"/>
  <bookViews>
    <workbookView xWindow="-120" yWindow="-120" windowWidth="29040" windowHeight="15840" tabRatio="931" xr2:uid="{8675A482-BD10-4E9A-B49A-0D78E59A2BAA}"/>
  </bookViews>
  <sheets>
    <sheet name="Data" sheetId="1" r:id="rId1"/>
    <sheet name="5%syr" sheetId="20" r:id="rId2"/>
    <sheet name="5%syr-sssv" sheetId="34" r:id="rId3"/>
    <sheet name="5%5yr" sheetId="18" r:id="rId4"/>
    <sheet name="5%5yr-sssv" sheetId="35" r:id="rId5"/>
    <sheet name="10%5yr" sheetId="42" r:id="rId6"/>
    <sheet name="10%5yr-sssv" sheetId="43" r:id="rId7"/>
    <sheet name="Constants" sheetId="2" r:id="rId8"/>
  </sheets>
  <definedNames>
    <definedName name="btu">Constants!$B$2</definedName>
    <definedName name="food">Constants!$B$1</definedName>
    <definedName name="mangoods">Constants!$B$3</definedName>
    <definedName name="solver_adj" localSheetId="5" hidden="1">'10%5yr'!$B$40</definedName>
    <definedName name="solver_adj" localSheetId="6" hidden="1">'10%5yr-sssv'!$B$40</definedName>
    <definedName name="solver_adj" localSheetId="3" hidden="1">'5%5yr'!$B$40</definedName>
    <definedName name="solver_adj" localSheetId="4" hidden="1">'5%5yr-sssv'!$B$40</definedName>
    <definedName name="solver_adj" localSheetId="1" hidden="1">'5%syr'!$B$40</definedName>
    <definedName name="solver_adj" localSheetId="2" hidden="1">'5%syr-sssv'!$B$40</definedName>
    <definedName name="solver_cvg" localSheetId="5" hidden="1">0.0001</definedName>
    <definedName name="solver_cvg" localSheetId="6" hidden="1">0.0001</definedName>
    <definedName name="solver_cvg" localSheetId="3" hidden="1">0.0001</definedName>
    <definedName name="solver_cvg" localSheetId="4" hidden="1">0.0001</definedName>
    <definedName name="solver_cvg" localSheetId="1" hidden="1">0.0001</definedName>
    <definedName name="solver_cvg" localSheetId="2" hidden="1">0.0001</definedName>
    <definedName name="solver_drv" localSheetId="5" hidden="1">1</definedName>
    <definedName name="solver_drv" localSheetId="6" hidden="1">1</definedName>
    <definedName name="solver_drv" localSheetId="3" hidden="1">1</definedName>
    <definedName name="solver_drv" localSheetId="4" hidden="1">1</definedName>
    <definedName name="solver_drv" localSheetId="1" hidden="1">1</definedName>
    <definedName name="solver_drv" localSheetId="2" hidden="1">1</definedName>
    <definedName name="solver_eng" localSheetId="5" hidden="1">1</definedName>
    <definedName name="solver_eng" localSheetId="6" hidden="1">1</definedName>
    <definedName name="solver_eng" localSheetId="3" hidden="1">1</definedName>
    <definedName name="solver_eng" localSheetId="4" hidden="1">1</definedName>
    <definedName name="solver_eng" localSheetId="1" hidden="1">1</definedName>
    <definedName name="solver_eng" localSheetId="2" hidden="1">1</definedName>
    <definedName name="solver_est" localSheetId="5" hidden="1">1</definedName>
    <definedName name="solver_est" localSheetId="6" hidden="1">1</definedName>
    <definedName name="solver_est" localSheetId="3" hidden="1">1</definedName>
    <definedName name="solver_est" localSheetId="4" hidden="1">1</definedName>
    <definedName name="solver_est" localSheetId="1" hidden="1">1</definedName>
    <definedName name="solver_est" localSheetId="2" hidden="1">1</definedName>
    <definedName name="solver_itr" localSheetId="5" hidden="1">2147483647</definedName>
    <definedName name="solver_itr" localSheetId="6" hidden="1">2147483647</definedName>
    <definedName name="solver_itr" localSheetId="3" hidden="1">2147483647</definedName>
    <definedName name="solver_itr" localSheetId="4" hidden="1">2147483647</definedName>
    <definedName name="solver_itr" localSheetId="1" hidden="1">2147483647</definedName>
    <definedName name="solver_itr" localSheetId="2" hidden="1">2147483647</definedName>
    <definedName name="solver_mip" localSheetId="5" hidden="1">2147483647</definedName>
    <definedName name="solver_mip" localSheetId="6" hidden="1">2147483647</definedName>
    <definedName name="solver_mip" localSheetId="3" hidden="1">2147483647</definedName>
    <definedName name="solver_mip" localSheetId="4" hidden="1">2147483647</definedName>
    <definedName name="solver_mip" localSheetId="1" hidden="1">2147483647</definedName>
    <definedName name="solver_mip" localSheetId="2" hidden="1">2147483647</definedName>
    <definedName name="solver_mni" localSheetId="5" hidden="1">30</definedName>
    <definedName name="solver_mni" localSheetId="6" hidden="1">30</definedName>
    <definedName name="solver_mni" localSheetId="3" hidden="1">30</definedName>
    <definedName name="solver_mni" localSheetId="4" hidden="1">30</definedName>
    <definedName name="solver_mni" localSheetId="1" hidden="1">30</definedName>
    <definedName name="solver_mni" localSheetId="2" hidden="1">30</definedName>
    <definedName name="solver_mrt" localSheetId="5" hidden="1">0.075</definedName>
    <definedName name="solver_mrt" localSheetId="6" hidden="1">0.075</definedName>
    <definedName name="solver_mrt" localSheetId="3" hidden="1">0.075</definedName>
    <definedName name="solver_mrt" localSheetId="4" hidden="1">0.075</definedName>
    <definedName name="solver_mrt" localSheetId="1" hidden="1">0.075</definedName>
    <definedName name="solver_mrt" localSheetId="2" hidden="1">0.075</definedName>
    <definedName name="solver_msl" localSheetId="5" hidden="1">2</definedName>
    <definedName name="solver_msl" localSheetId="6" hidden="1">2</definedName>
    <definedName name="solver_msl" localSheetId="3" hidden="1">2</definedName>
    <definedName name="solver_msl" localSheetId="4" hidden="1">2</definedName>
    <definedName name="solver_msl" localSheetId="1" hidden="1">2</definedName>
    <definedName name="solver_msl" localSheetId="2" hidden="1">2</definedName>
    <definedName name="solver_neg" localSheetId="5" hidden="1">2</definedName>
    <definedName name="solver_neg" localSheetId="6" hidden="1">2</definedName>
    <definedName name="solver_neg" localSheetId="3" hidden="1">2</definedName>
    <definedName name="solver_neg" localSheetId="4" hidden="1">2</definedName>
    <definedName name="solver_neg" localSheetId="1" hidden="1">2</definedName>
    <definedName name="solver_neg" localSheetId="2" hidden="1">2</definedName>
    <definedName name="solver_nod" localSheetId="5" hidden="1">2147483647</definedName>
    <definedName name="solver_nod" localSheetId="6" hidden="1">2147483647</definedName>
    <definedName name="solver_nod" localSheetId="3" hidden="1">2147483647</definedName>
    <definedName name="solver_nod" localSheetId="4" hidden="1">2147483647</definedName>
    <definedName name="solver_nod" localSheetId="1" hidden="1">2147483647</definedName>
    <definedName name="solver_nod" localSheetId="2" hidden="1">2147483647</definedName>
    <definedName name="solver_num" localSheetId="5" hidden="1">0</definedName>
    <definedName name="solver_num" localSheetId="6" hidden="1">0</definedName>
    <definedName name="solver_num" localSheetId="3" hidden="1">0</definedName>
    <definedName name="solver_num" localSheetId="4" hidden="1">0</definedName>
    <definedName name="solver_num" localSheetId="1" hidden="1">0</definedName>
    <definedName name="solver_num" localSheetId="2" hidden="1">0</definedName>
    <definedName name="solver_nwt" localSheetId="5" hidden="1">1</definedName>
    <definedName name="solver_nwt" localSheetId="6" hidden="1">1</definedName>
    <definedName name="solver_nwt" localSheetId="3" hidden="1">1</definedName>
    <definedName name="solver_nwt" localSheetId="4" hidden="1">1</definedName>
    <definedName name="solver_nwt" localSheetId="1" hidden="1">1</definedName>
    <definedName name="solver_nwt" localSheetId="2" hidden="1">1</definedName>
    <definedName name="solver_opt" localSheetId="5" hidden="1">'10%5yr'!$F$40</definedName>
    <definedName name="solver_opt" localSheetId="6" hidden="1">'10%5yr-sssv'!$F$40</definedName>
    <definedName name="solver_opt" localSheetId="3" hidden="1">'5%5yr'!$F$40</definedName>
    <definedName name="solver_opt" localSheetId="4" hidden="1">'5%5yr-sssv'!$F$40</definedName>
    <definedName name="solver_opt" localSheetId="1" hidden="1">'5%syr'!$F$40</definedName>
    <definedName name="solver_opt" localSheetId="2" hidden="1">'5%syr-sssv'!$F$40</definedName>
    <definedName name="solver_pre" localSheetId="5" hidden="1">0.000001</definedName>
    <definedName name="solver_pre" localSheetId="6" hidden="1">0.000001</definedName>
    <definedName name="solver_pre" localSheetId="3" hidden="1">0.000001</definedName>
    <definedName name="solver_pre" localSheetId="4" hidden="1">0.000001</definedName>
    <definedName name="solver_pre" localSheetId="1" hidden="1">0.000001</definedName>
    <definedName name="solver_pre" localSheetId="2" hidden="1">0.000001</definedName>
    <definedName name="solver_rbv" localSheetId="5" hidden="1">1</definedName>
    <definedName name="solver_rbv" localSheetId="6" hidden="1">1</definedName>
    <definedName name="solver_rbv" localSheetId="3" hidden="1">1</definedName>
    <definedName name="solver_rbv" localSheetId="4" hidden="1">1</definedName>
    <definedName name="solver_rbv" localSheetId="1" hidden="1">1</definedName>
    <definedName name="solver_rbv" localSheetId="2" hidden="1">1</definedName>
    <definedName name="solver_rlx" localSheetId="5" hidden="1">2</definedName>
    <definedName name="solver_rlx" localSheetId="6" hidden="1">2</definedName>
    <definedName name="solver_rlx" localSheetId="3" hidden="1">2</definedName>
    <definedName name="solver_rlx" localSheetId="4" hidden="1">2</definedName>
    <definedName name="solver_rlx" localSheetId="1" hidden="1">2</definedName>
    <definedName name="solver_rlx" localSheetId="2" hidden="1">2</definedName>
    <definedName name="solver_rsd" localSheetId="5" hidden="1">0</definedName>
    <definedName name="solver_rsd" localSheetId="6" hidden="1">0</definedName>
    <definedName name="solver_rsd" localSheetId="3" hidden="1">0</definedName>
    <definedName name="solver_rsd" localSheetId="4" hidden="1">0</definedName>
    <definedName name="solver_rsd" localSheetId="1" hidden="1">0</definedName>
    <definedName name="solver_rsd" localSheetId="2" hidden="1">0</definedName>
    <definedName name="solver_scl" localSheetId="5" hidden="1">1</definedName>
    <definedName name="solver_scl" localSheetId="6" hidden="1">1</definedName>
    <definedName name="solver_scl" localSheetId="3" hidden="1">1</definedName>
    <definedName name="solver_scl" localSheetId="4" hidden="1">1</definedName>
    <definedName name="solver_scl" localSheetId="1" hidden="1">1</definedName>
    <definedName name="solver_scl" localSheetId="2" hidden="1">1</definedName>
    <definedName name="solver_sho" localSheetId="5" hidden="1">2</definedName>
    <definedName name="solver_sho" localSheetId="6" hidden="1">2</definedName>
    <definedName name="solver_sho" localSheetId="3" hidden="1">2</definedName>
    <definedName name="solver_sho" localSheetId="4" hidden="1">2</definedName>
    <definedName name="solver_sho" localSheetId="1" hidden="1">2</definedName>
    <definedName name="solver_sho" localSheetId="2" hidden="1">2</definedName>
    <definedName name="solver_ssz" localSheetId="5" hidden="1">100</definedName>
    <definedName name="solver_ssz" localSheetId="6" hidden="1">100</definedName>
    <definedName name="solver_ssz" localSheetId="3" hidden="1">100</definedName>
    <definedName name="solver_ssz" localSheetId="4" hidden="1">100</definedName>
    <definedName name="solver_ssz" localSheetId="1" hidden="1">100</definedName>
    <definedName name="solver_ssz" localSheetId="2" hidden="1">100</definedName>
    <definedName name="solver_tim" localSheetId="5" hidden="1">2147483647</definedName>
    <definedName name="solver_tim" localSheetId="6" hidden="1">2147483647</definedName>
    <definedName name="solver_tim" localSheetId="3" hidden="1">2147483647</definedName>
    <definedName name="solver_tim" localSheetId="4" hidden="1">2147483647</definedName>
    <definedName name="solver_tim" localSheetId="1" hidden="1">2147483647</definedName>
    <definedName name="solver_tim" localSheetId="2" hidden="1">2147483647</definedName>
    <definedName name="solver_tol" localSheetId="5" hidden="1">0.01</definedName>
    <definedName name="solver_tol" localSheetId="6" hidden="1">0.01</definedName>
    <definedName name="solver_tol" localSheetId="3" hidden="1">0.01</definedName>
    <definedName name="solver_tol" localSheetId="4" hidden="1">0.01</definedName>
    <definedName name="solver_tol" localSheetId="1" hidden="1">0.01</definedName>
    <definedName name="solver_tol" localSheetId="2" hidden="1">0.01</definedName>
    <definedName name="solver_typ" localSheetId="5" hidden="1">2</definedName>
    <definedName name="solver_typ" localSheetId="6" hidden="1">2</definedName>
    <definedName name="solver_typ" localSheetId="3" hidden="1">2</definedName>
    <definedName name="solver_typ" localSheetId="4" hidden="1">2</definedName>
    <definedName name="solver_typ" localSheetId="1" hidden="1">2</definedName>
    <definedName name="solver_typ" localSheetId="2" hidden="1">2</definedName>
    <definedName name="solver_val" localSheetId="5" hidden="1">0</definedName>
    <definedName name="solver_val" localSheetId="6" hidden="1">0</definedName>
    <definedName name="solver_val" localSheetId="3" hidden="1">0</definedName>
    <definedName name="solver_val" localSheetId="4" hidden="1">0</definedName>
    <definedName name="solver_val" localSheetId="1" hidden="1">0</definedName>
    <definedName name="solver_val" localSheetId="2" hidden="1">0</definedName>
    <definedName name="solver_ver" localSheetId="5" hidden="1">3</definedName>
    <definedName name="solver_ver" localSheetId="6" hidden="1">3</definedName>
    <definedName name="solver_ver" localSheetId="3" hidden="1">3</definedName>
    <definedName name="solver_ver" localSheetId="4" hidden="1">3</definedName>
    <definedName name="solver_ver" localSheetId="1" hidden="1">3</definedName>
    <definedName name="solver_ver" localSheetId="2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43" l="1"/>
  <c r="B40" i="43"/>
  <c r="A40" i="43"/>
  <c r="M2" i="43"/>
  <c r="L2" i="43"/>
  <c r="K2" i="43"/>
  <c r="J2" i="43"/>
  <c r="I2" i="43"/>
  <c r="H2" i="43"/>
  <c r="G2" i="43"/>
  <c r="F2" i="43"/>
  <c r="M1" i="43"/>
  <c r="L1" i="43"/>
  <c r="K1" i="43"/>
  <c r="J1" i="43"/>
  <c r="I1" i="43"/>
  <c r="H1" i="43"/>
  <c r="G1" i="43"/>
  <c r="F1" i="43"/>
  <c r="C40" i="42"/>
  <c r="B40" i="42"/>
  <c r="A40" i="42"/>
  <c r="M2" i="42"/>
  <c r="L2" i="42"/>
  <c r="K2" i="42"/>
  <c r="J2" i="42"/>
  <c r="I2" i="42"/>
  <c r="H2" i="42"/>
  <c r="G2" i="42"/>
  <c r="F2" i="42"/>
  <c r="M1" i="42"/>
  <c r="L1" i="42"/>
  <c r="K1" i="42"/>
  <c r="J1" i="42"/>
  <c r="I1" i="42"/>
  <c r="H1" i="42"/>
  <c r="G1" i="42"/>
  <c r="F1" i="42"/>
  <c r="C40" i="35"/>
  <c r="B40" i="35"/>
  <c r="A40" i="35"/>
  <c r="M2" i="35"/>
  <c r="L2" i="35"/>
  <c r="K2" i="35"/>
  <c r="J2" i="35"/>
  <c r="I2" i="35"/>
  <c r="H2" i="35"/>
  <c r="G2" i="35"/>
  <c r="F2" i="35"/>
  <c r="M1" i="35"/>
  <c r="L1" i="35"/>
  <c r="K1" i="35"/>
  <c r="J1" i="35"/>
  <c r="I1" i="35"/>
  <c r="H1" i="35"/>
  <c r="G1" i="35"/>
  <c r="F1" i="35"/>
  <c r="C40" i="34"/>
  <c r="B40" i="34"/>
  <c r="A40" i="34"/>
  <c r="M2" i="34"/>
  <c r="L2" i="34"/>
  <c r="K2" i="34"/>
  <c r="J2" i="34"/>
  <c r="I2" i="34"/>
  <c r="H2" i="34"/>
  <c r="G2" i="34"/>
  <c r="F2" i="34"/>
  <c r="M1" i="34"/>
  <c r="L1" i="34"/>
  <c r="K1" i="34"/>
  <c r="J1" i="34"/>
  <c r="I1" i="34"/>
  <c r="H1" i="34"/>
  <c r="G1" i="34"/>
  <c r="F1" i="34"/>
  <c r="G3" i="42" l="1"/>
  <c r="F3" i="43"/>
  <c r="J4" i="42"/>
  <c r="B47" i="42" s="1"/>
  <c r="M4" i="42"/>
  <c r="B50" i="42" s="1"/>
  <c r="H4" i="42"/>
  <c r="B45" i="42" s="1"/>
  <c r="I4" i="42"/>
  <c r="B46" i="42" s="1"/>
  <c r="J3" i="43"/>
  <c r="F4" i="42"/>
  <c r="B43" i="42" s="1"/>
  <c r="I4" i="43"/>
  <c r="G4" i="43"/>
  <c r="B44" i="43" s="1"/>
  <c r="L4" i="43"/>
  <c r="B47" i="43" s="1"/>
  <c r="K3" i="42"/>
  <c r="J3" i="42"/>
  <c r="J4" i="43"/>
  <c r="B45" i="43" s="1"/>
  <c r="G3" i="43"/>
  <c r="H3" i="42"/>
  <c r="M3" i="42"/>
  <c r="K3" i="43"/>
  <c r="I3" i="43"/>
  <c r="G4" i="42"/>
  <c r="B44" i="42" s="1"/>
  <c r="L3" i="43"/>
  <c r="L3" i="42"/>
  <c r="L4" i="42"/>
  <c r="B49" i="42" s="1"/>
  <c r="M4" i="43"/>
  <c r="B48" i="43" s="1"/>
  <c r="M3" i="43"/>
  <c r="F3" i="42"/>
  <c r="I3" i="42"/>
  <c r="K4" i="42"/>
  <c r="B48" i="42" s="1"/>
  <c r="K4" i="43"/>
  <c r="B46" i="43" s="1"/>
  <c r="H3" i="43"/>
  <c r="F4" i="43"/>
  <c r="B43" i="43" s="1"/>
  <c r="H4" i="43"/>
  <c r="K3" i="35"/>
  <c r="M4" i="35"/>
  <c r="B48" i="35" s="1"/>
  <c r="J4" i="35"/>
  <c r="B45" i="35" s="1"/>
  <c r="L4" i="35"/>
  <c r="B47" i="35" s="1"/>
  <c r="G4" i="35"/>
  <c r="B44" i="35" s="1"/>
  <c r="I3" i="35"/>
  <c r="J3" i="35"/>
  <c r="F3" i="35"/>
  <c r="H3" i="35"/>
  <c r="I4" i="35"/>
  <c r="G3" i="35"/>
  <c r="L3" i="35"/>
  <c r="M3" i="35"/>
  <c r="F4" i="35"/>
  <c r="B43" i="35" s="1"/>
  <c r="H4" i="35"/>
  <c r="K4" i="35"/>
  <c r="B46" i="35" s="1"/>
  <c r="L4" i="34"/>
  <c r="B47" i="34" s="1"/>
  <c r="G3" i="34"/>
  <c r="F4" i="34"/>
  <c r="B43" i="34" s="1"/>
  <c r="I3" i="34"/>
  <c r="M3" i="34"/>
  <c r="K4" i="34"/>
  <c r="B46" i="34" s="1"/>
  <c r="F3" i="34"/>
  <c r="H4" i="34"/>
  <c r="K3" i="34"/>
  <c r="L3" i="34"/>
  <c r="J4" i="34"/>
  <c r="B45" i="34" s="1"/>
  <c r="J3" i="34"/>
  <c r="M4" i="34"/>
  <c r="B48" i="34" s="1"/>
  <c r="H3" i="34"/>
  <c r="I4" i="34"/>
  <c r="G4" i="34"/>
  <c r="B44" i="34" s="1"/>
  <c r="C40" i="20" l="1"/>
  <c r="B40" i="20"/>
  <c r="A40" i="20"/>
  <c r="C40" i="18"/>
  <c r="B40" i="18"/>
  <c r="A40" i="18"/>
  <c r="E12" i="1"/>
  <c r="E11" i="1"/>
  <c r="E10" i="1"/>
  <c r="E9" i="1"/>
  <c r="E8" i="1"/>
  <c r="E7" i="1"/>
  <c r="E6" i="1"/>
  <c r="E5" i="1"/>
  <c r="E4" i="1"/>
  <c r="E3" i="1"/>
  <c r="F12" i="1"/>
  <c r="F11" i="1"/>
  <c r="F10" i="1"/>
  <c r="F9" i="1"/>
  <c r="F8" i="1"/>
  <c r="F7" i="1"/>
  <c r="F6" i="1"/>
  <c r="F5" i="1"/>
  <c r="F4" i="1"/>
  <c r="F3" i="1"/>
  <c r="M2" i="18" l="1"/>
  <c r="K2" i="20"/>
  <c r="I1" i="18"/>
  <c r="H1" i="20"/>
  <c r="L2" i="20"/>
  <c r="J1" i="18"/>
  <c r="I1" i="20"/>
  <c r="M2" i="20"/>
  <c r="K1" i="18"/>
  <c r="J1" i="20"/>
  <c r="L1" i="18"/>
  <c r="K1" i="20"/>
  <c r="M1" i="18"/>
  <c r="L1" i="20"/>
  <c r="G2" i="18"/>
  <c r="M1" i="20"/>
  <c r="H2" i="18"/>
  <c r="F2" i="20"/>
  <c r="I2" i="18"/>
  <c r="G2" i="20"/>
  <c r="H1" i="18"/>
  <c r="G1" i="20"/>
  <c r="F1" i="18"/>
  <c r="J2" i="18"/>
  <c r="H2" i="20"/>
  <c r="F2" i="18"/>
  <c r="K2" i="18"/>
  <c r="I2" i="20"/>
  <c r="G1" i="18"/>
  <c r="L2" i="18"/>
  <c r="F1" i="20"/>
  <c r="J2" i="20"/>
  <c r="M4" i="18" l="1"/>
  <c r="B50" i="18" s="1"/>
  <c r="J4" i="20"/>
  <c r="B47" i="20" s="1"/>
  <c r="I3" i="20"/>
  <c r="I4" i="18"/>
  <c r="B46" i="18" s="1"/>
  <c r="M4" i="20"/>
  <c r="B50" i="20" s="1"/>
  <c r="K4" i="20"/>
  <c r="B48" i="20" s="1"/>
  <c r="J3" i="20"/>
  <c r="G4" i="18"/>
  <c r="B44" i="18" s="1"/>
  <c r="M3" i="18"/>
  <c r="L4" i="20"/>
  <c r="B49" i="20" s="1"/>
  <c r="I3" i="18"/>
  <c r="J3" i="18"/>
  <c r="K3" i="20"/>
  <c r="M3" i="20"/>
  <c r="G4" i="20"/>
  <c r="B44" i="20" s="1"/>
  <c r="J4" i="18"/>
  <c r="B47" i="18" s="1"/>
  <c r="I4" i="20"/>
  <c r="B46" i="20" s="1"/>
  <c r="L3" i="18"/>
  <c r="L3" i="20"/>
  <c r="F3" i="20"/>
  <c r="G3" i="18"/>
  <c r="F4" i="20"/>
  <c r="B43" i="20" s="1"/>
  <c r="G3" i="20"/>
  <c r="H3" i="18"/>
  <c r="F4" i="18"/>
  <c r="B43" i="18" s="1"/>
  <c r="L4" i="18"/>
  <c r="B49" i="18" s="1"/>
  <c r="H4" i="20"/>
  <c r="B45" i="20" s="1"/>
  <c r="K4" i="18"/>
  <c r="B48" i="18" s="1"/>
  <c r="F3" i="18"/>
  <c r="H3" i="20"/>
  <c r="K3" i="18"/>
  <c r="H4" i="18"/>
  <c r="B45" i="18" s="1"/>
  <c r="D785" i="1" l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M768" i="1"/>
  <c r="L768" i="1"/>
  <c r="K768" i="1"/>
  <c r="M755" i="1"/>
  <c r="L755" i="1"/>
  <c r="K755" i="1"/>
  <c r="M731" i="1"/>
  <c r="L731" i="1"/>
  <c r="K731" i="1"/>
  <c r="M699" i="1"/>
  <c r="L699" i="1"/>
  <c r="K699" i="1"/>
  <c r="K700" i="1"/>
  <c r="L700" i="1"/>
  <c r="M700" i="1"/>
  <c r="M678" i="1"/>
  <c r="L678" i="1"/>
  <c r="K678" i="1"/>
  <c r="M626" i="1"/>
  <c r="L626" i="1"/>
  <c r="K626" i="1"/>
  <c r="K627" i="1"/>
  <c r="L627" i="1"/>
  <c r="M627" i="1"/>
  <c r="M594" i="1"/>
  <c r="L594" i="1"/>
  <c r="K594" i="1"/>
  <c r="M553" i="1"/>
  <c r="L553" i="1"/>
  <c r="K553" i="1"/>
  <c r="M521" i="1"/>
  <c r="L521" i="1"/>
  <c r="K521" i="1"/>
  <c r="M506" i="1"/>
  <c r="L506" i="1"/>
  <c r="K506" i="1"/>
  <c r="M491" i="1"/>
  <c r="L491" i="1"/>
  <c r="K491" i="1"/>
  <c r="M472" i="1"/>
  <c r="L472" i="1"/>
  <c r="K472" i="1"/>
  <c r="M426" i="1"/>
  <c r="L426" i="1"/>
  <c r="K426" i="1"/>
  <c r="M394" i="1"/>
  <c r="L394" i="1"/>
  <c r="K394" i="1"/>
  <c r="M364" i="1"/>
  <c r="L364" i="1"/>
  <c r="K364" i="1"/>
  <c r="M332" i="1"/>
  <c r="L332" i="1"/>
  <c r="K332" i="1"/>
  <c r="M315" i="1"/>
  <c r="L315" i="1"/>
  <c r="K315" i="1"/>
  <c r="M258" i="1"/>
  <c r="L258" i="1"/>
  <c r="K258" i="1"/>
  <c r="M226" i="1"/>
  <c r="L226" i="1"/>
  <c r="K226" i="1"/>
  <c r="M194" i="1"/>
  <c r="L194" i="1"/>
  <c r="K194" i="1"/>
  <c r="M167" i="1"/>
  <c r="L167" i="1"/>
  <c r="K167" i="1"/>
  <c r="M145" i="1"/>
  <c r="L145" i="1"/>
  <c r="K145" i="1"/>
  <c r="M113" i="1"/>
  <c r="L113" i="1"/>
  <c r="K113" i="1"/>
  <c r="M58" i="1"/>
  <c r="L58" i="1"/>
  <c r="K58" i="1"/>
  <c r="M47" i="1"/>
  <c r="L47" i="1"/>
  <c r="K47" i="1"/>
  <c r="M25" i="1"/>
  <c r="L25" i="1"/>
  <c r="K25" i="1"/>
  <c r="K124" i="1"/>
  <c r="L124" i="1"/>
  <c r="M124" i="1"/>
  <c r="M785" i="1"/>
  <c r="L785" i="1"/>
  <c r="K785" i="1"/>
  <c r="M784" i="1"/>
  <c r="L784" i="1"/>
  <c r="K784" i="1"/>
  <c r="M783" i="1"/>
  <c r="L783" i="1"/>
  <c r="K783" i="1"/>
  <c r="M782" i="1"/>
  <c r="L782" i="1"/>
  <c r="K782" i="1"/>
  <c r="M781" i="1"/>
  <c r="L781" i="1"/>
  <c r="K781" i="1"/>
  <c r="M780" i="1"/>
  <c r="L780" i="1"/>
  <c r="K780" i="1"/>
  <c r="M779" i="1"/>
  <c r="L779" i="1"/>
  <c r="K779" i="1"/>
  <c r="M778" i="1"/>
  <c r="L778" i="1"/>
  <c r="K778" i="1"/>
  <c r="M777" i="1"/>
  <c r="L777" i="1"/>
  <c r="K777" i="1"/>
  <c r="M776" i="1"/>
  <c r="L776" i="1"/>
  <c r="K776" i="1"/>
  <c r="M775" i="1"/>
  <c r="L775" i="1"/>
  <c r="K775" i="1"/>
  <c r="M774" i="1"/>
  <c r="L774" i="1"/>
  <c r="K774" i="1"/>
  <c r="M773" i="1"/>
  <c r="L773" i="1"/>
  <c r="K773" i="1"/>
  <c r="M772" i="1"/>
  <c r="L772" i="1"/>
  <c r="K772" i="1"/>
  <c r="M771" i="1"/>
  <c r="L771" i="1"/>
  <c r="K771" i="1"/>
  <c r="M770" i="1"/>
  <c r="L770" i="1"/>
  <c r="K770" i="1"/>
  <c r="M769" i="1"/>
  <c r="L769" i="1"/>
  <c r="K769" i="1"/>
  <c r="M767" i="1"/>
  <c r="L767" i="1"/>
  <c r="K767" i="1"/>
  <c r="M766" i="1"/>
  <c r="L766" i="1"/>
  <c r="K766" i="1"/>
  <c r="M765" i="1"/>
  <c r="L765" i="1"/>
  <c r="K765" i="1"/>
  <c r="M764" i="1"/>
  <c r="L764" i="1"/>
  <c r="K764" i="1"/>
  <c r="M763" i="1"/>
  <c r="L763" i="1"/>
  <c r="K763" i="1"/>
  <c r="M762" i="1"/>
  <c r="L762" i="1"/>
  <c r="K762" i="1"/>
  <c r="M761" i="1"/>
  <c r="L761" i="1"/>
  <c r="K761" i="1"/>
  <c r="M760" i="1"/>
  <c r="L760" i="1"/>
  <c r="K760" i="1"/>
  <c r="M759" i="1"/>
  <c r="L759" i="1"/>
  <c r="K759" i="1"/>
  <c r="M758" i="1"/>
  <c r="L758" i="1"/>
  <c r="K758" i="1"/>
  <c r="M757" i="1"/>
  <c r="L757" i="1"/>
  <c r="K757" i="1"/>
  <c r="M756" i="1"/>
  <c r="L756" i="1"/>
  <c r="K756" i="1"/>
  <c r="M754" i="1"/>
  <c r="L754" i="1"/>
  <c r="K754" i="1"/>
  <c r="M753" i="1"/>
  <c r="L753" i="1"/>
  <c r="K753" i="1"/>
  <c r="M752" i="1"/>
  <c r="L752" i="1"/>
  <c r="K752" i="1"/>
  <c r="M751" i="1"/>
  <c r="L751" i="1"/>
  <c r="K751" i="1"/>
  <c r="M750" i="1"/>
  <c r="L750" i="1"/>
  <c r="K750" i="1"/>
  <c r="M749" i="1"/>
  <c r="L749" i="1"/>
  <c r="K749" i="1"/>
  <c r="M748" i="1"/>
  <c r="L748" i="1"/>
  <c r="K748" i="1"/>
  <c r="M747" i="1"/>
  <c r="L747" i="1"/>
  <c r="K747" i="1"/>
  <c r="M746" i="1"/>
  <c r="L746" i="1"/>
  <c r="K746" i="1"/>
  <c r="M745" i="1"/>
  <c r="L745" i="1"/>
  <c r="K745" i="1"/>
  <c r="M744" i="1"/>
  <c r="L744" i="1"/>
  <c r="K744" i="1"/>
  <c r="M743" i="1"/>
  <c r="L743" i="1"/>
  <c r="K743" i="1"/>
  <c r="M742" i="1"/>
  <c r="L742" i="1"/>
  <c r="K742" i="1"/>
  <c r="M741" i="1"/>
  <c r="L741" i="1"/>
  <c r="K741" i="1"/>
  <c r="M740" i="1"/>
  <c r="L740" i="1"/>
  <c r="K740" i="1"/>
  <c r="M739" i="1"/>
  <c r="L739" i="1"/>
  <c r="K739" i="1"/>
  <c r="M738" i="1"/>
  <c r="L738" i="1"/>
  <c r="K738" i="1"/>
  <c r="M737" i="1"/>
  <c r="L737" i="1"/>
  <c r="K737" i="1"/>
  <c r="M736" i="1"/>
  <c r="L736" i="1"/>
  <c r="K736" i="1"/>
  <c r="M735" i="1"/>
  <c r="L735" i="1"/>
  <c r="K735" i="1"/>
  <c r="M734" i="1"/>
  <c r="L734" i="1"/>
  <c r="K734" i="1"/>
  <c r="M733" i="1"/>
  <c r="L733" i="1"/>
  <c r="K733" i="1"/>
  <c r="M732" i="1"/>
  <c r="L732" i="1"/>
  <c r="K732" i="1"/>
  <c r="M730" i="1"/>
  <c r="L730" i="1"/>
  <c r="K730" i="1"/>
  <c r="M729" i="1"/>
  <c r="L729" i="1"/>
  <c r="K729" i="1"/>
  <c r="M728" i="1"/>
  <c r="L728" i="1"/>
  <c r="K728" i="1"/>
  <c r="M727" i="1"/>
  <c r="L727" i="1"/>
  <c r="K727" i="1"/>
  <c r="M726" i="1"/>
  <c r="L726" i="1"/>
  <c r="K726" i="1"/>
  <c r="M725" i="1"/>
  <c r="L725" i="1"/>
  <c r="K725" i="1"/>
  <c r="M724" i="1"/>
  <c r="L724" i="1"/>
  <c r="K724" i="1"/>
  <c r="M723" i="1"/>
  <c r="L723" i="1"/>
  <c r="K723" i="1"/>
  <c r="M722" i="1"/>
  <c r="L722" i="1"/>
  <c r="K722" i="1"/>
  <c r="M721" i="1"/>
  <c r="L721" i="1"/>
  <c r="K721" i="1"/>
  <c r="M720" i="1"/>
  <c r="L720" i="1"/>
  <c r="K720" i="1"/>
  <c r="M719" i="1"/>
  <c r="L719" i="1"/>
  <c r="K719" i="1"/>
  <c r="M718" i="1"/>
  <c r="L718" i="1"/>
  <c r="K718" i="1"/>
  <c r="M717" i="1"/>
  <c r="L717" i="1"/>
  <c r="K717" i="1"/>
  <c r="M716" i="1"/>
  <c r="L716" i="1"/>
  <c r="K716" i="1"/>
  <c r="M715" i="1"/>
  <c r="L715" i="1"/>
  <c r="K715" i="1"/>
  <c r="M714" i="1"/>
  <c r="L714" i="1"/>
  <c r="K714" i="1"/>
  <c r="M713" i="1"/>
  <c r="L713" i="1"/>
  <c r="K713" i="1"/>
  <c r="M712" i="1"/>
  <c r="L712" i="1"/>
  <c r="K712" i="1"/>
  <c r="M711" i="1"/>
  <c r="L711" i="1"/>
  <c r="K711" i="1"/>
  <c r="M710" i="1"/>
  <c r="L710" i="1"/>
  <c r="K710" i="1"/>
  <c r="M709" i="1"/>
  <c r="L709" i="1"/>
  <c r="K709" i="1"/>
  <c r="M708" i="1"/>
  <c r="L708" i="1"/>
  <c r="K708" i="1"/>
  <c r="M707" i="1"/>
  <c r="L707" i="1"/>
  <c r="K707" i="1"/>
  <c r="M706" i="1"/>
  <c r="L706" i="1"/>
  <c r="K706" i="1"/>
  <c r="M705" i="1"/>
  <c r="L705" i="1"/>
  <c r="K705" i="1"/>
  <c r="M704" i="1"/>
  <c r="L704" i="1"/>
  <c r="K704" i="1"/>
  <c r="M703" i="1"/>
  <c r="L703" i="1"/>
  <c r="K703" i="1"/>
  <c r="M702" i="1"/>
  <c r="L702" i="1"/>
  <c r="K702" i="1"/>
  <c r="M701" i="1"/>
  <c r="L701" i="1"/>
  <c r="K701" i="1"/>
  <c r="M698" i="1"/>
  <c r="L698" i="1"/>
  <c r="K698" i="1"/>
  <c r="M697" i="1"/>
  <c r="L697" i="1"/>
  <c r="K697" i="1"/>
  <c r="M696" i="1"/>
  <c r="L696" i="1"/>
  <c r="K696" i="1"/>
  <c r="M695" i="1"/>
  <c r="L695" i="1"/>
  <c r="K695" i="1"/>
  <c r="M694" i="1"/>
  <c r="L694" i="1"/>
  <c r="K694" i="1"/>
  <c r="M693" i="1"/>
  <c r="L693" i="1"/>
  <c r="K693" i="1"/>
  <c r="M692" i="1"/>
  <c r="L692" i="1"/>
  <c r="K692" i="1"/>
  <c r="M691" i="1"/>
  <c r="L691" i="1"/>
  <c r="K691" i="1"/>
  <c r="M690" i="1"/>
  <c r="L690" i="1"/>
  <c r="K690" i="1"/>
  <c r="M689" i="1"/>
  <c r="L689" i="1"/>
  <c r="K689" i="1"/>
  <c r="M688" i="1"/>
  <c r="L688" i="1"/>
  <c r="K688" i="1"/>
  <c r="M687" i="1"/>
  <c r="L687" i="1"/>
  <c r="K687" i="1"/>
  <c r="M686" i="1"/>
  <c r="L686" i="1"/>
  <c r="K686" i="1"/>
  <c r="M685" i="1"/>
  <c r="L685" i="1"/>
  <c r="K685" i="1"/>
  <c r="M684" i="1"/>
  <c r="L684" i="1"/>
  <c r="K684" i="1"/>
  <c r="M683" i="1"/>
  <c r="L683" i="1"/>
  <c r="K683" i="1"/>
  <c r="M682" i="1"/>
  <c r="L682" i="1"/>
  <c r="K682" i="1"/>
  <c r="M681" i="1"/>
  <c r="L681" i="1"/>
  <c r="K681" i="1"/>
  <c r="M680" i="1"/>
  <c r="L680" i="1"/>
  <c r="K680" i="1"/>
  <c r="M679" i="1"/>
  <c r="L679" i="1"/>
  <c r="K679" i="1"/>
  <c r="M677" i="1"/>
  <c r="L677" i="1"/>
  <c r="K677" i="1"/>
  <c r="M676" i="1"/>
  <c r="L676" i="1"/>
  <c r="K676" i="1"/>
  <c r="M675" i="1"/>
  <c r="L675" i="1"/>
  <c r="K675" i="1"/>
  <c r="M674" i="1"/>
  <c r="L674" i="1"/>
  <c r="K674" i="1"/>
  <c r="M673" i="1"/>
  <c r="L673" i="1"/>
  <c r="K673" i="1"/>
  <c r="M672" i="1"/>
  <c r="L672" i="1"/>
  <c r="K672" i="1"/>
  <c r="M671" i="1"/>
  <c r="L671" i="1"/>
  <c r="K671" i="1"/>
  <c r="M670" i="1"/>
  <c r="L670" i="1"/>
  <c r="K670" i="1"/>
  <c r="M669" i="1"/>
  <c r="L669" i="1"/>
  <c r="K669" i="1"/>
  <c r="M668" i="1"/>
  <c r="L668" i="1"/>
  <c r="K668" i="1"/>
  <c r="M667" i="1"/>
  <c r="L667" i="1"/>
  <c r="K667" i="1"/>
  <c r="M666" i="1"/>
  <c r="L666" i="1"/>
  <c r="K666" i="1"/>
  <c r="M665" i="1"/>
  <c r="L665" i="1"/>
  <c r="K665" i="1"/>
  <c r="M664" i="1"/>
  <c r="L664" i="1"/>
  <c r="K664" i="1"/>
  <c r="M663" i="1"/>
  <c r="L663" i="1"/>
  <c r="K663" i="1"/>
  <c r="M662" i="1"/>
  <c r="L662" i="1"/>
  <c r="K662" i="1"/>
  <c r="M661" i="1"/>
  <c r="L661" i="1"/>
  <c r="K661" i="1"/>
  <c r="M660" i="1"/>
  <c r="L660" i="1"/>
  <c r="K660" i="1"/>
  <c r="M659" i="1"/>
  <c r="L659" i="1"/>
  <c r="K659" i="1"/>
  <c r="M658" i="1"/>
  <c r="L658" i="1"/>
  <c r="K658" i="1"/>
  <c r="M657" i="1"/>
  <c r="L657" i="1"/>
  <c r="K657" i="1"/>
  <c r="M656" i="1"/>
  <c r="L656" i="1"/>
  <c r="K656" i="1"/>
  <c r="M655" i="1"/>
  <c r="L655" i="1"/>
  <c r="K655" i="1"/>
  <c r="M654" i="1"/>
  <c r="L654" i="1"/>
  <c r="K654" i="1"/>
  <c r="M653" i="1"/>
  <c r="L653" i="1"/>
  <c r="K653" i="1"/>
  <c r="M652" i="1"/>
  <c r="L652" i="1"/>
  <c r="K652" i="1"/>
  <c r="M651" i="1"/>
  <c r="L651" i="1"/>
  <c r="K651" i="1"/>
  <c r="M650" i="1"/>
  <c r="L650" i="1"/>
  <c r="K650" i="1"/>
  <c r="M649" i="1"/>
  <c r="L649" i="1"/>
  <c r="K649" i="1"/>
  <c r="M648" i="1"/>
  <c r="L648" i="1"/>
  <c r="K648" i="1"/>
  <c r="M647" i="1"/>
  <c r="L647" i="1"/>
  <c r="K647" i="1"/>
  <c r="M646" i="1"/>
  <c r="L646" i="1"/>
  <c r="K646" i="1"/>
  <c r="M645" i="1"/>
  <c r="L645" i="1"/>
  <c r="K645" i="1"/>
  <c r="M644" i="1"/>
  <c r="L644" i="1"/>
  <c r="K644" i="1"/>
  <c r="M643" i="1"/>
  <c r="L643" i="1"/>
  <c r="K643" i="1"/>
  <c r="M642" i="1"/>
  <c r="L642" i="1"/>
  <c r="K642" i="1"/>
  <c r="M641" i="1"/>
  <c r="L641" i="1"/>
  <c r="K641" i="1"/>
  <c r="M640" i="1"/>
  <c r="L640" i="1"/>
  <c r="K640" i="1"/>
  <c r="M639" i="1"/>
  <c r="L639" i="1"/>
  <c r="K639" i="1"/>
  <c r="M638" i="1"/>
  <c r="L638" i="1"/>
  <c r="K638" i="1"/>
  <c r="M637" i="1"/>
  <c r="L637" i="1"/>
  <c r="K637" i="1"/>
  <c r="M636" i="1"/>
  <c r="L636" i="1"/>
  <c r="K636" i="1"/>
  <c r="M635" i="1"/>
  <c r="L635" i="1"/>
  <c r="K635" i="1"/>
  <c r="M634" i="1"/>
  <c r="L634" i="1"/>
  <c r="K634" i="1"/>
  <c r="M633" i="1"/>
  <c r="L633" i="1"/>
  <c r="K633" i="1"/>
  <c r="M632" i="1"/>
  <c r="L632" i="1"/>
  <c r="K632" i="1"/>
  <c r="M631" i="1"/>
  <c r="L631" i="1"/>
  <c r="K631" i="1"/>
  <c r="M630" i="1"/>
  <c r="L630" i="1"/>
  <c r="K630" i="1"/>
  <c r="M629" i="1"/>
  <c r="L629" i="1"/>
  <c r="K629" i="1"/>
  <c r="M628" i="1"/>
  <c r="L628" i="1"/>
  <c r="K628" i="1"/>
  <c r="M625" i="1"/>
  <c r="L625" i="1"/>
  <c r="K625" i="1"/>
  <c r="M624" i="1"/>
  <c r="L624" i="1"/>
  <c r="K624" i="1"/>
  <c r="M623" i="1"/>
  <c r="L623" i="1"/>
  <c r="K623" i="1"/>
  <c r="M622" i="1"/>
  <c r="L622" i="1"/>
  <c r="K622" i="1"/>
  <c r="M621" i="1"/>
  <c r="L621" i="1"/>
  <c r="K621" i="1"/>
  <c r="M620" i="1"/>
  <c r="L620" i="1"/>
  <c r="K620" i="1"/>
  <c r="M619" i="1"/>
  <c r="L619" i="1"/>
  <c r="K619" i="1"/>
  <c r="M618" i="1"/>
  <c r="L618" i="1"/>
  <c r="K618" i="1"/>
  <c r="M617" i="1"/>
  <c r="L617" i="1"/>
  <c r="K617" i="1"/>
  <c r="M616" i="1"/>
  <c r="L616" i="1"/>
  <c r="K616" i="1"/>
  <c r="M615" i="1"/>
  <c r="L615" i="1"/>
  <c r="K615" i="1"/>
  <c r="M614" i="1"/>
  <c r="L614" i="1"/>
  <c r="K614" i="1"/>
  <c r="M613" i="1"/>
  <c r="L613" i="1"/>
  <c r="K613" i="1"/>
  <c r="M612" i="1"/>
  <c r="L612" i="1"/>
  <c r="K612" i="1"/>
  <c r="M611" i="1"/>
  <c r="L611" i="1"/>
  <c r="K611" i="1"/>
  <c r="M610" i="1"/>
  <c r="L610" i="1"/>
  <c r="K610" i="1"/>
  <c r="M609" i="1"/>
  <c r="L609" i="1"/>
  <c r="K609" i="1"/>
  <c r="M608" i="1"/>
  <c r="L608" i="1"/>
  <c r="K608" i="1"/>
  <c r="M607" i="1"/>
  <c r="L607" i="1"/>
  <c r="K607" i="1"/>
  <c r="M606" i="1"/>
  <c r="L606" i="1"/>
  <c r="K606" i="1"/>
  <c r="M605" i="1"/>
  <c r="L605" i="1"/>
  <c r="K605" i="1"/>
  <c r="M604" i="1"/>
  <c r="L604" i="1"/>
  <c r="K604" i="1"/>
  <c r="M603" i="1"/>
  <c r="L603" i="1"/>
  <c r="K603" i="1"/>
  <c r="M602" i="1"/>
  <c r="L602" i="1"/>
  <c r="K602" i="1"/>
  <c r="M601" i="1"/>
  <c r="L601" i="1"/>
  <c r="K601" i="1"/>
  <c r="M600" i="1"/>
  <c r="L600" i="1"/>
  <c r="K600" i="1"/>
  <c r="M599" i="1"/>
  <c r="L599" i="1"/>
  <c r="K599" i="1"/>
  <c r="M598" i="1"/>
  <c r="L598" i="1"/>
  <c r="K598" i="1"/>
  <c r="M597" i="1"/>
  <c r="L597" i="1"/>
  <c r="K597" i="1"/>
  <c r="M596" i="1"/>
  <c r="L596" i="1"/>
  <c r="K596" i="1"/>
  <c r="M595" i="1"/>
  <c r="L595" i="1"/>
  <c r="K595" i="1"/>
  <c r="M593" i="1"/>
  <c r="L593" i="1"/>
  <c r="K593" i="1"/>
  <c r="M592" i="1"/>
  <c r="L592" i="1"/>
  <c r="K592" i="1"/>
  <c r="M591" i="1"/>
  <c r="L591" i="1"/>
  <c r="K591" i="1"/>
  <c r="M590" i="1"/>
  <c r="L590" i="1"/>
  <c r="K590" i="1"/>
  <c r="M589" i="1"/>
  <c r="L589" i="1"/>
  <c r="K589" i="1"/>
  <c r="M588" i="1"/>
  <c r="L588" i="1"/>
  <c r="K588" i="1"/>
  <c r="M587" i="1"/>
  <c r="L587" i="1"/>
  <c r="K587" i="1"/>
  <c r="M586" i="1"/>
  <c r="L586" i="1"/>
  <c r="K586" i="1"/>
  <c r="M585" i="1"/>
  <c r="L585" i="1"/>
  <c r="K585" i="1"/>
  <c r="M584" i="1"/>
  <c r="L584" i="1"/>
  <c r="K584" i="1"/>
  <c r="M583" i="1"/>
  <c r="L583" i="1"/>
  <c r="K583" i="1"/>
  <c r="M582" i="1"/>
  <c r="L582" i="1"/>
  <c r="K582" i="1"/>
  <c r="M581" i="1"/>
  <c r="L581" i="1"/>
  <c r="K581" i="1"/>
  <c r="M580" i="1"/>
  <c r="L580" i="1"/>
  <c r="K580" i="1"/>
  <c r="M579" i="1"/>
  <c r="L579" i="1"/>
  <c r="K579" i="1"/>
  <c r="M578" i="1"/>
  <c r="L578" i="1"/>
  <c r="K578" i="1"/>
  <c r="M577" i="1"/>
  <c r="L577" i="1"/>
  <c r="K577" i="1"/>
  <c r="M576" i="1"/>
  <c r="L576" i="1"/>
  <c r="K576" i="1"/>
  <c r="M575" i="1"/>
  <c r="L575" i="1"/>
  <c r="K575" i="1"/>
  <c r="M574" i="1"/>
  <c r="L574" i="1"/>
  <c r="K574" i="1"/>
  <c r="M573" i="1"/>
  <c r="L573" i="1"/>
  <c r="K573" i="1"/>
  <c r="M572" i="1"/>
  <c r="L572" i="1"/>
  <c r="K572" i="1"/>
  <c r="M571" i="1"/>
  <c r="L571" i="1"/>
  <c r="K571" i="1"/>
  <c r="M570" i="1"/>
  <c r="L570" i="1"/>
  <c r="K570" i="1"/>
  <c r="M569" i="1"/>
  <c r="L569" i="1"/>
  <c r="K569" i="1"/>
  <c r="M568" i="1"/>
  <c r="L568" i="1"/>
  <c r="K568" i="1"/>
  <c r="M567" i="1"/>
  <c r="L567" i="1"/>
  <c r="K567" i="1"/>
  <c r="M566" i="1"/>
  <c r="L566" i="1"/>
  <c r="K566" i="1"/>
  <c r="M565" i="1"/>
  <c r="L565" i="1"/>
  <c r="K565" i="1"/>
  <c r="M564" i="1"/>
  <c r="L564" i="1"/>
  <c r="K564" i="1"/>
  <c r="M563" i="1"/>
  <c r="L563" i="1"/>
  <c r="K563" i="1"/>
  <c r="M562" i="1"/>
  <c r="L562" i="1"/>
  <c r="K562" i="1"/>
  <c r="M561" i="1"/>
  <c r="L561" i="1"/>
  <c r="K561" i="1"/>
  <c r="M560" i="1"/>
  <c r="L560" i="1"/>
  <c r="K560" i="1"/>
  <c r="M559" i="1"/>
  <c r="L559" i="1"/>
  <c r="K559" i="1"/>
  <c r="M558" i="1"/>
  <c r="L558" i="1"/>
  <c r="K558" i="1"/>
  <c r="M557" i="1"/>
  <c r="L557" i="1"/>
  <c r="K557" i="1"/>
  <c r="M556" i="1"/>
  <c r="L556" i="1"/>
  <c r="K556" i="1"/>
  <c r="M555" i="1"/>
  <c r="L555" i="1"/>
  <c r="K555" i="1"/>
  <c r="M554" i="1"/>
  <c r="L554" i="1"/>
  <c r="K554" i="1"/>
  <c r="M552" i="1"/>
  <c r="L552" i="1"/>
  <c r="K552" i="1"/>
  <c r="M551" i="1"/>
  <c r="L551" i="1"/>
  <c r="K551" i="1"/>
  <c r="M550" i="1"/>
  <c r="L550" i="1"/>
  <c r="K550" i="1"/>
  <c r="M549" i="1"/>
  <c r="L549" i="1"/>
  <c r="K549" i="1"/>
  <c r="M548" i="1"/>
  <c r="L548" i="1"/>
  <c r="K548" i="1"/>
  <c r="M547" i="1"/>
  <c r="L547" i="1"/>
  <c r="K547" i="1"/>
  <c r="M546" i="1"/>
  <c r="L546" i="1"/>
  <c r="K546" i="1"/>
  <c r="M545" i="1"/>
  <c r="L545" i="1"/>
  <c r="K545" i="1"/>
  <c r="M544" i="1"/>
  <c r="L544" i="1"/>
  <c r="K544" i="1"/>
  <c r="M543" i="1"/>
  <c r="L543" i="1"/>
  <c r="K543" i="1"/>
  <c r="M542" i="1"/>
  <c r="L542" i="1"/>
  <c r="K542" i="1"/>
  <c r="M541" i="1"/>
  <c r="L541" i="1"/>
  <c r="K541" i="1"/>
  <c r="M540" i="1"/>
  <c r="L540" i="1"/>
  <c r="K540" i="1"/>
  <c r="M539" i="1"/>
  <c r="L539" i="1"/>
  <c r="K539" i="1"/>
  <c r="M538" i="1"/>
  <c r="L538" i="1"/>
  <c r="K538" i="1"/>
  <c r="M537" i="1"/>
  <c r="L537" i="1"/>
  <c r="K537" i="1"/>
  <c r="M536" i="1"/>
  <c r="L536" i="1"/>
  <c r="K536" i="1"/>
  <c r="M535" i="1"/>
  <c r="L535" i="1"/>
  <c r="K535" i="1"/>
  <c r="M534" i="1"/>
  <c r="L534" i="1"/>
  <c r="K534" i="1"/>
  <c r="M533" i="1"/>
  <c r="L533" i="1"/>
  <c r="K533" i="1"/>
  <c r="M532" i="1"/>
  <c r="L532" i="1"/>
  <c r="K532" i="1"/>
  <c r="M531" i="1"/>
  <c r="L531" i="1"/>
  <c r="K531" i="1"/>
  <c r="M530" i="1"/>
  <c r="L530" i="1"/>
  <c r="K530" i="1"/>
  <c r="M529" i="1"/>
  <c r="L529" i="1"/>
  <c r="K529" i="1"/>
  <c r="M528" i="1"/>
  <c r="L528" i="1"/>
  <c r="K528" i="1"/>
  <c r="M527" i="1"/>
  <c r="L527" i="1"/>
  <c r="K527" i="1"/>
  <c r="M526" i="1"/>
  <c r="L526" i="1"/>
  <c r="K526" i="1"/>
  <c r="M525" i="1"/>
  <c r="L525" i="1"/>
  <c r="K525" i="1"/>
  <c r="M524" i="1"/>
  <c r="L524" i="1"/>
  <c r="K524" i="1"/>
  <c r="M523" i="1"/>
  <c r="L523" i="1"/>
  <c r="K523" i="1"/>
  <c r="M522" i="1"/>
  <c r="L522" i="1"/>
  <c r="K522" i="1"/>
  <c r="M520" i="1"/>
  <c r="L520" i="1"/>
  <c r="K520" i="1"/>
  <c r="M519" i="1"/>
  <c r="L519" i="1"/>
  <c r="K519" i="1"/>
  <c r="M518" i="1"/>
  <c r="L518" i="1"/>
  <c r="K518" i="1"/>
  <c r="M517" i="1"/>
  <c r="L517" i="1"/>
  <c r="K517" i="1"/>
  <c r="M516" i="1"/>
  <c r="L516" i="1"/>
  <c r="K516" i="1"/>
  <c r="M515" i="1"/>
  <c r="L515" i="1"/>
  <c r="K515" i="1"/>
  <c r="M514" i="1"/>
  <c r="L514" i="1"/>
  <c r="K514" i="1"/>
  <c r="M513" i="1"/>
  <c r="L513" i="1"/>
  <c r="K513" i="1"/>
  <c r="M512" i="1"/>
  <c r="L512" i="1"/>
  <c r="K512" i="1"/>
  <c r="M511" i="1"/>
  <c r="L511" i="1"/>
  <c r="K511" i="1"/>
  <c r="M510" i="1"/>
  <c r="L510" i="1"/>
  <c r="K510" i="1"/>
  <c r="M509" i="1"/>
  <c r="L509" i="1"/>
  <c r="K509" i="1"/>
  <c r="M508" i="1"/>
  <c r="L508" i="1"/>
  <c r="K508" i="1"/>
  <c r="M507" i="1"/>
  <c r="L507" i="1"/>
  <c r="K507" i="1"/>
  <c r="M505" i="1"/>
  <c r="L505" i="1"/>
  <c r="K505" i="1"/>
  <c r="M504" i="1"/>
  <c r="L504" i="1"/>
  <c r="K504" i="1"/>
  <c r="M503" i="1"/>
  <c r="L503" i="1"/>
  <c r="K503" i="1"/>
  <c r="M502" i="1"/>
  <c r="L502" i="1"/>
  <c r="K502" i="1"/>
  <c r="M501" i="1"/>
  <c r="L501" i="1"/>
  <c r="K501" i="1"/>
  <c r="M500" i="1"/>
  <c r="L500" i="1"/>
  <c r="K500" i="1"/>
  <c r="M499" i="1"/>
  <c r="L499" i="1"/>
  <c r="K499" i="1"/>
  <c r="M498" i="1"/>
  <c r="L498" i="1"/>
  <c r="K498" i="1"/>
  <c r="M497" i="1"/>
  <c r="L497" i="1"/>
  <c r="K497" i="1"/>
  <c r="M496" i="1"/>
  <c r="L496" i="1"/>
  <c r="K496" i="1"/>
  <c r="M495" i="1"/>
  <c r="L495" i="1"/>
  <c r="K495" i="1"/>
  <c r="M494" i="1"/>
  <c r="L494" i="1"/>
  <c r="K494" i="1"/>
  <c r="M493" i="1"/>
  <c r="L493" i="1"/>
  <c r="K493" i="1"/>
  <c r="M492" i="1"/>
  <c r="L492" i="1"/>
  <c r="K492" i="1"/>
  <c r="M490" i="1"/>
  <c r="L490" i="1"/>
  <c r="K490" i="1"/>
  <c r="M489" i="1"/>
  <c r="L489" i="1"/>
  <c r="K489" i="1"/>
  <c r="M488" i="1"/>
  <c r="L488" i="1"/>
  <c r="K488" i="1"/>
  <c r="M487" i="1"/>
  <c r="L487" i="1"/>
  <c r="K487" i="1"/>
  <c r="M486" i="1"/>
  <c r="L486" i="1"/>
  <c r="K486" i="1"/>
  <c r="M485" i="1"/>
  <c r="L485" i="1"/>
  <c r="K485" i="1"/>
  <c r="M484" i="1"/>
  <c r="L484" i="1"/>
  <c r="K484" i="1"/>
  <c r="M483" i="1"/>
  <c r="L483" i="1"/>
  <c r="K483" i="1"/>
  <c r="M482" i="1"/>
  <c r="L482" i="1"/>
  <c r="K482" i="1"/>
  <c r="M481" i="1"/>
  <c r="L481" i="1"/>
  <c r="K481" i="1"/>
  <c r="M480" i="1"/>
  <c r="L480" i="1"/>
  <c r="K480" i="1"/>
  <c r="M479" i="1"/>
  <c r="L479" i="1"/>
  <c r="K479" i="1"/>
  <c r="M478" i="1"/>
  <c r="L478" i="1"/>
  <c r="K478" i="1"/>
  <c r="M477" i="1"/>
  <c r="L477" i="1"/>
  <c r="K477" i="1"/>
  <c r="M476" i="1"/>
  <c r="L476" i="1"/>
  <c r="K476" i="1"/>
  <c r="M475" i="1"/>
  <c r="L475" i="1"/>
  <c r="K475" i="1"/>
  <c r="M474" i="1"/>
  <c r="L474" i="1"/>
  <c r="K474" i="1"/>
  <c r="M473" i="1"/>
  <c r="L473" i="1"/>
  <c r="K473" i="1"/>
  <c r="M471" i="1"/>
  <c r="L471" i="1"/>
  <c r="K471" i="1"/>
  <c r="M470" i="1"/>
  <c r="L470" i="1"/>
  <c r="K470" i="1"/>
  <c r="M469" i="1"/>
  <c r="L469" i="1"/>
  <c r="K469" i="1"/>
  <c r="M468" i="1"/>
  <c r="L468" i="1"/>
  <c r="K468" i="1"/>
  <c r="M467" i="1"/>
  <c r="L467" i="1"/>
  <c r="K467" i="1"/>
  <c r="M466" i="1"/>
  <c r="L466" i="1"/>
  <c r="K466" i="1"/>
  <c r="M465" i="1"/>
  <c r="L465" i="1"/>
  <c r="K465" i="1"/>
  <c r="M464" i="1"/>
  <c r="L464" i="1"/>
  <c r="K464" i="1"/>
  <c r="M463" i="1"/>
  <c r="L463" i="1"/>
  <c r="K463" i="1"/>
  <c r="M462" i="1"/>
  <c r="L462" i="1"/>
  <c r="K462" i="1"/>
  <c r="M461" i="1"/>
  <c r="L461" i="1"/>
  <c r="K461" i="1"/>
  <c r="M460" i="1"/>
  <c r="L460" i="1"/>
  <c r="K460" i="1"/>
  <c r="M459" i="1"/>
  <c r="L459" i="1"/>
  <c r="K459" i="1"/>
  <c r="M458" i="1"/>
  <c r="L458" i="1"/>
  <c r="K458" i="1"/>
  <c r="M457" i="1"/>
  <c r="L457" i="1"/>
  <c r="K457" i="1"/>
  <c r="M456" i="1"/>
  <c r="L456" i="1"/>
  <c r="K456" i="1"/>
  <c r="M455" i="1"/>
  <c r="L455" i="1"/>
  <c r="K455" i="1"/>
  <c r="M454" i="1"/>
  <c r="L454" i="1"/>
  <c r="K454" i="1"/>
  <c r="M453" i="1"/>
  <c r="L453" i="1"/>
  <c r="K453" i="1"/>
  <c r="M452" i="1"/>
  <c r="L452" i="1"/>
  <c r="K452" i="1"/>
  <c r="M451" i="1"/>
  <c r="L451" i="1"/>
  <c r="K451" i="1"/>
  <c r="M450" i="1"/>
  <c r="L450" i="1"/>
  <c r="K450" i="1"/>
  <c r="M449" i="1"/>
  <c r="L449" i="1"/>
  <c r="K449" i="1"/>
  <c r="M448" i="1"/>
  <c r="L448" i="1"/>
  <c r="K448" i="1"/>
  <c r="M447" i="1"/>
  <c r="L447" i="1"/>
  <c r="K447" i="1"/>
  <c r="M446" i="1"/>
  <c r="L446" i="1"/>
  <c r="K446" i="1"/>
  <c r="M445" i="1"/>
  <c r="L445" i="1"/>
  <c r="K445" i="1"/>
  <c r="M444" i="1"/>
  <c r="L444" i="1"/>
  <c r="K444" i="1"/>
  <c r="M443" i="1"/>
  <c r="L443" i="1"/>
  <c r="K443" i="1"/>
  <c r="M442" i="1"/>
  <c r="L442" i="1"/>
  <c r="K442" i="1"/>
  <c r="M441" i="1"/>
  <c r="L441" i="1"/>
  <c r="K441" i="1"/>
  <c r="M440" i="1"/>
  <c r="L440" i="1"/>
  <c r="K440" i="1"/>
  <c r="M439" i="1"/>
  <c r="L439" i="1"/>
  <c r="K439" i="1"/>
  <c r="M438" i="1"/>
  <c r="L438" i="1"/>
  <c r="K438" i="1"/>
  <c r="M437" i="1"/>
  <c r="L437" i="1"/>
  <c r="K437" i="1"/>
  <c r="M436" i="1"/>
  <c r="L436" i="1"/>
  <c r="K436" i="1"/>
  <c r="M435" i="1"/>
  <c r="L435" i="1"/>
  <c r="K435" i="1"/>
  <c r="M434" i="1"/>
  <c r="L434" i="1"/>
  <c r="K434" i="1"/>
  <c r="M433" i="1"/>
  <c r="L433" i="1"/>
  <c r="K433" i="1"/>
  <c r="M432" i="1"/>
  <c r="L432" i="1"/>
  <c r="K432" i="1"/>
  <c r="M431" i="1"/>
  <c r="L431" i="1"/>
  <c r="K431" i="1"/>
  <c r="M430" i="1"/>
  <c r="L430" i="1"/>
  <c r="K430" i="1"/>
  <c r="M429" i="1"/>
  <c r="L429" i="1"/>
  <c r="K429" i="1"/>
  <c r="M428" i="1"/>
  <c r="L428" i="1"/>
  <c r="K428" i="1"/>
  <c r="M427" i="1"/>
  <c r="L427" i="1"/>
  <c r="K427" i="1"/>
  <c r="M425" i="1"/>
  <c r="L425" i="1"/>
  <c r="K425" i="1"/>
  <c r="M424" i="1"/>
  <c r="L424" i="1"/>
  <c r="K424" i="1"/>
  <c r="M423" i="1"/>
  <c r="L423" i="1"/>
  <c r="K423" i="1"/>
  <c r="M422" i="1"/>
  <c r="L422" i="1"/>
  <c r="K422" i="1"/>
  <c r="M421" i="1"/>
  <c r="L421" i="1"/>
  <c r="K421" i="1"/>
  <c r="M420" i="1"/>
  <c r="L420" i="1"/>
  <c r="K420" i="1"/>
  <c r="M419" i="1"/>
  <c r="L419" i="1"/>
  <c r="K419" i="1"/>
  <c r="M418" i="1"/>
  <c r="L418" i="1"/>
  <c r="K418" i="1"/>
  <c r="M417" i="1"/>
  <c r="L417" i="1"/>
  <c r="K417" i="1"/>
  <c r="M416" i="1"/>
  <c r="L416" i="1"/>
  <c r="K416" i="1"/>
  <c r="M415" i="1"/>
  <c r="L415" i="1"/>
  <c r="K415" i="1"/>
  <c r="M414" i="1"/>
  <c r="L414" i="1"/>
  <c r="K414" i="1"/>
  <c r="M413" i="1"/>
  <c r="L413" i="1"/>
  <c r="K413" i="1"/>
  <c r="M412" i="1"/>
  <c r="L412" i="1"/>
  <c r="K412" i="1"/>
  <c r="M411" i="1"/>
  <c r="L411" i="1"/>
  <c r="K411" i="1"/>
  <c r="M410" i="1"/>
  <c r="L410" i="1"/>
  <c r="K410" i="1"/>
  <c r="M409" i="1"/>
  <c r="L409" i="1"/>
  <c r="K409" i="1"/>
  <c r="M408" i="1"/>
  <c r="L408" i="1"/>
  <c r="K408" i="1"/>
  <c r="M407" i="1"/>
  <c r="L407" i="1"/>
  <c r="K407" i="1"/>
  <c r="M406" i="1"/>
  <c r="L406" i="1"/>
  <c r="K406" i="1"/>
  <c r="M405" i="1"/>
  <c r="L405" i="1"/>
  <c r="K405" i="1"/>
  <c r="M404" i="1"/>
  <c r="L404" i="1"/>
  <c r="K404" i="1"/>
  <c r="M403" i="1"/>
  <c r="L403" i="1"/>
  <c r="K403" i="1"/>
  <c r="M402" i="1"/>
  <c r="L402" i="1"/>
  <c r="K402" i="1"/>
  <c r="M401" i="1"/>
  <c r="L401" i="1"/>
  <c r="K401" i="1"/>
  <c r="M400" i="1"/>
  <c r="L400" i="1"/>
  <c r="K400" i="1"/>
  <c r="M399" i="1"/>
  <c r="L399" i="1"/>
  <c r="K399" i="1"/>
  <c r="M398" i="1"/>
  <c r="L398" i="1"/>
  <c r="K398" i="1"/>
  <c r="M397" i="1"/>
  <c r="L397" i="1"/>
  <c r="K397" i="1"/>
  <c r="M396" i="1"/>
  <c r="L396" i="1"/>
  <c r="K396" i="1"/>
  <c r="M395" i="1"/>
  <c r="L395" i="1"/>
  <c r="K395" i="1"/>
  <c r="M393" i="1"/>
  <c r="L393" i="1"/>
  <c r="K393" i="1"/>
  <c r="M392" i="1"/>
  <c r="L392" i="1"/>
  <c r="K392" i="1"/>
  <c r="M391" i="1"/>
  <c r="L391" i="1"/>
  <c r="K391" i="1"/>
  <c r="M390" i="1"/>
  <c r="L390" i="1"/>
  <c r="K390" i="1"/>
  <c r="M389" i="1"/>
  <c r="L389" i="1"/>
  <c r="K389" i="1"/>
  <c r="M388" i="1"/>
  <c r="L388" i="1"/>
  <c r="K388" i="1"/>
  <c r="M387" i="1"/>
  <c r="L387" i="1"/>
  <c r="K387" i="1"/>
  <c r="M386" i="1"/>
  <c r="L386" i="1"/>
  <c r="K386" i="1"/>
  <c r="M385" i="1"/>
  <c r="L385" i="1"/>
  <c r="K385" i="1"/>
  <c r="M384" i="1"/>
  <c r="L384" i="1"/>
  <c r="K384" i="1"/>
  <c r="M383" i="1"/>
  <c r="L383" i="1"/>
  <c r="K383" i="1"/>
  <c r="M382" i="1"/>
  <c r="L382" i="1"/>
  <c r="K382" i="1"/>
  <c r="M381" i="1"/>
  <c r="L381" i="1"/>
  <c r="K381" i="1"/>
  <c r="M380" i="1"/>
  <c r="L380" i="1"/>
  <c r="K380" i="1"/>
  <c r="M379" i="1"/>
  <c r="L379" i="1"/>
  <c r="K379" i="1"/>
  <c r="M378" i="1"/>
  <c r="L378" i="1"/>
  <c r="K378" i="1"/>
  <c r="M377" i="1"/>
  <c r="L377" i="1"/>
  <c r="K377" i="1"/>
  <c r="M376" i="1"/>
  <c r="L376" i="1"/>
  <c r="K376" i="1"/>
  <c r="M375" i="1"/>
  <c r="L375" i="1"/>
  <c r="K375" i="1"/>
  <c r="M374" i="1"/>
  <c r="L374" i="1"/>
  <c r="K374" i="1"/>
  <c r="M373" i="1"/>
  <c r="L373" i="1"/>
  <c r="K373" i="1"/>
  <c r="M372" i="1"/>
  <c r="L372" i="1"/>
  <c r="K372" i="1"/>
  <c r="M371" i="1"/>
  <c r="L371" i="1"/>
  <c r="K371" i="1"/>
  <c r="M370" i="1"/>
  <c r="L370" i="1"/>
  <c r="K370" i="1"/>
  <c r="M369" i="1"/>
  <c r="L369" i="1"/>
  <c r="K369" i="1"/>
  <c r="M368" i="1"/>
  <c r="L368" i="1"/>
  <c r="K368" i="1"/>
  <c r="M367" i="1"/>
  <c r="L367" i="1"/>
  <c r="K367" i="1"/>
  <c r="M366" i="1"/>
  <c r="L366" i="1"/>
  <c r="K366" i="1"/>
  <c r="M365" i="1"/>
  <c r="L365" i="1"/>
  <c r="K365" i="1"/>
  <c r="M363" i="1"/>
  <c r="L363" i="1"/>
  <c r="K363" i="1"/>
  <c r="M362" i="1"/>
  <c r="L362" i="1"/>
  <c r="K362" i="1"/>
  <c r="M361" i="1"/>
  <c r="L361" i="1"/>
  <c r="K361" i="1"/>
  <c r="M360" i="1"/>
  <c r="L360" i="1"/>
  <c r="K360" i="1"/>
  <c r="M359" i="1"/>
  <c r="L359" i="1"/>
  <c r="K359" i="1"/>
  <c r="M358" i="1"/>
  <c r="L358" i="1"/>
  <c r="K358" i="1"/>
  <c r="M357" i="1"/>
  <c r="L357" i="1"/>
  <c r="K357" i="1"/>
  <c r="M356" i="1"/>
  <c r="L356" i="1"/>
  <c r="K356" i="1"/>
  <c r="M355" i="1"/>
  <c r="L355" i="1"/>
  <c r="K355" i="1"/>
  <c r="M354" i="1"/>
  <c r="L354" i="1"/>
  <c r="K354" i="1"/>
  <c r="M353" i="1"/>
  <c r="L353" i="1"/>
  <c r="K353" i="1"/>
  <c r="M352" i="1"/>
  <c r="L352" i="1"/>
  <c r="K352" i="1"/>
  <c r="M351" i="1"/>
  <c r="L351" i="1"/>
  <c r="K351" i="1"/>
  <c r="M350" i="1"/>
  <c r="L350" i="1"/>
  <c r="K350" i="1"/>
  <c r="M349" i="1"/>
  <c r="L349" i="1"/>
  <c r="K349" i="1"/>
  <c r="M348" i="1"/>
  <c r="L348" i="1"/>
  <c r="K348" i="1"/>
  <c r="M347" i="1"/>
  <c r="L347" i="1"/>
  <c r="K347" i="1"/>
  <c r="M346" i="1"/>
  <c r="L346" i="1"/>
  <c r="K346" i="1"/>
  <c r="M345" i="1"/>
  <c r="L345" i="1"/>
  <c r="K345" i="1"/>
  <c r="M344" i="1"/>
  <c r="L344" i="1"/>
  <c r="K344" i="1"/>
  <c r="M343" i="1"/>
  <c r="L343" i="1"/>
  <c r="K343" i="1"/>
  <c r="M342" i="1"/>
  <c r="L342" i="1"/>
  <c r="K342" i="1"/>
  <c r="M341" i="1"/>
  <c r="L341" i="1"/>
  <c r="K341" i="1"/>
  <c r="M340" i="1"/>
  <c r="L340" i="1"/>
  <c r="K340" i="1"/>
  <c r="M339" i="1"/>
  <c r="L339" i="1"/>
  <c r="K339" i="1"/>
  <c r="M338" i="1"/>
  <c r="L338" i="1"/>
  <c r="K338" i="1"/>
  <c r="M337" i="1"/>
  <c r="L337" i="1"/>
  <c r="K337" i="1"/>
  <c r="M336" i="1"/>
  <c r="L336" i="1"/>
  <c r="K336" i="1"/>
  <c r="M335" i="1"/>
  <c r="L335" i="1"/>
  <c r="K335" i="1"/>
  <c r="M334" i="1"/>
  <c r="L334" i="1"/>
  <c r="K334" i="1"/>
  <c r="M333" i="1"/>
  <c r="L333" i="1"/>
  <c r="K333" i="1"/>
  <c r="M331" i="1"/>
  <c r="L331" i="1"/>
  <c r="K331" i="1"/>
  <c r="M330" i="1"/>
  <c r="L330" i="1"/>
  <c r="K330" i="1"/>
  <c r="M329" i="1"/>
  <c r="L329" i="1"/>
  <c r="K329" i="1"/>
  <c r="M328" i="1"/>
  <c r="L328" i="1"/>
  <c r="K328" i="1"/>
  <c r="M327" i="1"/>
  <c r="L327" i="1"/>
  <c r="K327" i="1"/>
  <c r="M326" i="1"/>
  <c r="L326" i="1"/>
  <c r="K326" i="1"/>
  <c r="M325" i="1"/>
  <c r="L325" i="1"/>
  <c r="K325" i="1"/>
  <c r="M324" i="1"/>
  <c r="L324" i="1"/>
  <c r="K324" i="1"/>
  <c r="M323" i="1"/>
  <c r="L323" i="1"/>
  <c r="K323" i="1"/>
  <c r="M322" i="1"/>
  <c r="L322" i="1"/>
  <c r="K322" i="1"/>
  <c r="M321" i="1"/>
  <c r="L321" i="1"/>
  <c r="K321" i="1"/>
  <c r="M320" i="1"/>
  <c r="L320" i="1"/>
  <c r="K320" i="1"/>
  <c r="M319" i="1"/>
  <c r="L319" i="1"/>
  <c r="K319" i="1"/>
  <c r="M318" i="1"/>
  <c r="L318" i="1"/>
  <c r="K318" i="1"/>
  <c r="M317" i="1"/>
  <c r="L317" i="1"/>
  <c r="K317" i="1"/>
  <c r="M316" i="1"/>
  <c r="L316" i="1"/>
  <c r="K316" i="1"/>
  <c r="M314" i="1"/>
  <c r="L314" i="1"/>
  <c r="K314" i="1"/>
  <c r="M313" i="1"/>
  <c r="L313" i="1"/>
  <c r="K313" i="1"/>
  <c r="M312" i="1"/>
  <c r="L312" i="1"/>
  <c r="K312" i="1"/>
  <c r="M311" i="1"/>
  <c r="L311" i="1"/>
  <c r="K311" i="1"/>
  <c r="M310" i="1"/>
  <c r="L310" i="1"/>
  <c r="K310" i="1"/>
  <c r="M309" i="1"/>
  <c r="L309" i="1"/>
  <c r="K309" i="1"/>
  <c r="M308" i="1"/>
  <c r="L308" i="1"/>
  <c r="K308" i="1"/>
  <c r="M307" i="1"/>
  <c r="L307" i="1"/>
  <c r="K307" i="1"/>
  <c r="M306" i="1"/>
  <c r="L306" i="1"/>
  <c r="K306" i="1"/>
  <c r="M305" i="1"/>
  <c r="L305" i="1"/>
  <c r="K305" i="1"/>
  <c r="M304" i="1"/>
  <c r="L304" i="1"/>
  <c r="K304" i="1"/>
  <c r="M303" i="1"/>
  <c r="L303" i="1"/>
  <c r="K303" i="1"/>
  <c r="M302" i="1"/>
  <c r="L302" i="1"/>
  <c r="K302" i="1"/>
  <c r="M301" i="1"/>
  <c r="L301" i="1"/>
  <c r="K301" i="1"/>
  <c r="M300" i="1"/>
  <c r="L300" i="1"/>
  <c r="K300" i="1"/>
  <c r="M299" i="1"/>
  <c r="L299" i="1"/>
  <c r="K299" i="1"/>
  <c r="M298" i="1"/>
  <c r="L298" i="1"/>
  <c r="K298" i="1"/>
  <c r="M297" i="1"/>
  <c r="L297" i="1"/>
  <c r="K297" i="1"/>
  <c r="M296" i="1"/>
  <c r="L296" i="1"/>
  <c r="K296" i="1"/>
  <c r="M295" i="1"/>
  <c r="L295" i="1"/>
  <c r="K295" i="1"/>
  <c r="M294" i="1"/>
  <c r="L294" i="1"/>
  <c r="K294" i="1"/>
  <c r="M293" i="1"/>
  <c r="L293" i="1"/>
  <c r="K293" i="1"/>
  <c r="M292" i="1"/>
  <c r="L292" i="1"/>
  <c r="K292" i="1"/>
  <c r="M291" i="1"/>
  <c r="L291" i="1"/>
  <c r="K291" i="1"/>
  <c r="M290" i="1"/>
  <c r="L290" i="1"/>
  <c r="K290" i="1"/>
  <c r="M289" i="1"/>
  <c r="L289" i="1"/>
  <c r="K289" i="1"/>
  <c r="M288" i="1"/>
  <c r="L288" i="1"/>
  <c r="K288" i="1"/>
  <c r="M287" i="1"/>
  <c r="L287" i="1"/>
  <c r="K287" i="1"/>
  <c r="M286" i="1"/>
  <c r="L286" i="1"/>
  <c r="K286" i="1"/>
  <c r="M285" i="1"/>
  <c r="L285" i="1"/>
  <c r="K285" i="1"/>
  <c r="M284" i="1"/>
  <c r="L284" i="1"/>
  <c r="K284" i="1"/>
  <c r="M283" i="1"/>
  <c r="L283" i="1"/>
  <c r="K283" i="1"/>
  <c r="M282" i="1"/>
  <c r="L282" i="1"/>
  <c r="K282" i="1"/>
  <c r="M281" i="1"/>
  <c r="L281" i="1"/>
  <c r="K281" i="1"/>
  <c r="M280" i="1"/>
  <c r="L280" i="1"/>
  <c r="K280" i="1"/>
  <c r="M279" i="1"/>
  <c r="L279" i="1"/>
  <c r="K279" i="1"/>
  <c r="M278" i="1"/>
  <c r="L278" i="1"/>
  <c r="K278" i="1"/>
  <c r="M277" i="1"/>
  <c r="L277" i="1"/>
  <c r="K277" i="1"/>
  <c r="M276" i="1"/>
  <c r="L276" i="1"/>
  <c r="K276" i="1"/>
  <c r="M275" i="1"/>
  <c r="L275" i="1"/>
  <c r="K275" i="1"/>
  <c r="M274" i="1"/>
  <c r="L274" i="1"/>
  <c r="K274" i="1"/>
  <c r="M273" i="1"/>
  <c r="L273" i="1"/>
  <c r="K273" i="1"/>
  <c r="M272" i="1"/>
  <c r="L272" i="1"/>
  <c r="K272" i="1"/>
  <c r="M271" i="1"/>
  <c r="L271" i="1"/>
  <c r="K271" i="1"/>
  <c r="M270" i="1"/>
  <c r="L270" i="1"/>
  <c r="K270" i="1"/>
  <c r="M269" i="1"/>
  <c r="L269" i="1"/>
  <c r="K269" i="1"/>
  <c r="M268" i="1"/>
  <c r="L268" i="1"/>
  <c r="K268" i="1"/>
  <c r="M267" i="1"/>
  <c r="L267" i="1"/>
  <c r="K267" i="1"/>
  <c r="M266" i="1"/>
  <c r="L266" i="1"/>
  <c r="K266" i="1"/>
  <c r="M265" i="1"/>
  <c r="L265" i="1"/>
  <c r="K265" i="1"/>
  <c r="M264" i="1"/>
  <c r="L264" i="1"/>
  <c r="K264" i="1"/>
  <c r="M263" i="1"/>
  <c r="L263" i="1"/>
  <c r="K263" i="1"/>
  <c r="M262" i="1"/>
  <c r="L262" i="1"/>
  <c r="K262" i="1"/>
  <c r="M261" i="1"/>
  <c r="L261" i="1"/>
  <c r="K261" i="1"/>
  <c r="M260" i="1"/>
  <c r="L260" i="1"/>
  <c r="K260" i="1"/>
  <c r="M259" i="1"/>
  <c r="L259" i="1"/>
  <c r="K259" i="1"/>
  <c r="M257" i="1"/>
  <c r="L257" i="1"/>
  <c r="K257" i="1"/>
  <c r="M256" i="1"/>
  <c r="L256" i="1"/>
  <c r="K256" i="1"/>
  <c r="M255" i="1"/>
  <c r="L255" i="1"/>
  <c r="K255" i="1"/>
  <c r="M254" i="1"/>
  <c r="L254" i="1"/>
  <c r="K254" i="1"/>
  <c r="M253" i="1"/>
  <c r="L253" i="1"/>
  <c r="K253" i="1"/>
  <c r="M252" i="1"/>
  <c r="L252" i="1"/>
  <c r="K252" i="1"/>
  <c r="M251" i="1"/>
  <c r="L251" i="1"/>
  <c r="K251" i="1"/>
  <c r="M250" i="1"/>
  <c r="L250" i="1"/>
  <c r="K250" i="1"/>
  <c r="M249" i="1"/>
  <c r="L249" i="1"/>
  <c r="K249" i="1"/>
  <c r="M248" i="1"/>
  <c r="L248" i="1"/>
  <c r="K248" i="1"/>
  <c r="M247" i="1"/>
  <c r="L247" i="1"/>
  <c r="K247" i="1"/>
  <c r="M246" i="1"/>
  <c r="L246" i="1"/>
  <c r="K246" i="1"/>
  <c r="M245" i="1"/>
  <c r="L245" i="1"/>
  <c r="K245" i="1"/>
  <c r="M244" i="1"/>
  <c r="L244" i="1"/>
  <c r="K244" i="1"/>
  <c r="M243" i="1"/>
  <c r="L243" i="1"/>
  <c r="K243" i="1"/>
  <c r="M242" i="1"/>
  <c r="L242" i="1"/>
  <c r="K242" i="1"/>
  <c r="M241" i="1"/>
  <c r="L241" i="1"/>
  <c r="K241" i="1"/>
  <c r="M240" i="1"/>
  <c r="L240" i="1"/>
  <c r="K240" i="1"/>
  <c r="M239" i="1"/>
  <c r="L239" i="1"/>
  <c r="K239" i="1"/>
  <c r="M238" i="1"/>
  <c r="L238" i="1"/>
  <c r="K238" i="1"/>
  <c r="M237" i="1"/>
  <c r="L237" i="1"/>
  <c r="K237" i="1"/>
  <c r="M236" i="1"/>
  <c r="L236" i="1"/>
  <c r="K236" i="1"/>
  <c r="M235" i="1"/>
  <c r="L235" i="1"/>
  <c r="K235" i="1"/>
  <c r="M234" i="1"/>
  <c r="L234" i="1"/>
  <c r="K234" i="1"/>
  <c r="M233" i="1"/>
  <c r="L233" i="1"/>
  <c r="K233" i="1"/>
  <c r="M232" i="1"/>
  <c r="L232" i="1"/>
  <c r="K232" i="1"/>
  <c r="M231" i="1"/>
  <c r="L231" i="1"/>
  <c r="K231" i="1"/>
  <c r="M230" i="1"/>
  <c r="L230" i="1"/>
  <c r="K230" i="1"/>
  <c r="M229" i="1"/>
  <c r="L229" i="1"/>
  <c r="K229" i="1"/>
  <c r="M228" i="1"/>
  <c r="L228" i="1"/>
  <c r="K228" i="1"/>
  <c r="M227" i="1"/>
  <c r="L227" i="1"/>
  <c r="K227" i="1"/>
  <c r="M225" i="1"/>
  <c r="L225" i="1"/>
  <c r="K225" i="1"/>
  <c r="M224" i="1"/>
  <c r="L224" i="1"/>
  <c r="K224" i="1"/>
  <c r="M223" i="1"/>
  <c r="L223" i="1"/>
  <c r="K223" i="1"/>
  <c r="M222" i="1"/>
  <c r="L222" i="1"/>
  <c r="K222" i="1"/>
  <c r="M221" i="1"/>
  <c r="L221" i="1"/>
  <c r="K221" i="1"/>
  <c r="M220" i="1"/>
  <c r="L220" i="1"/>
  <c r="K220" i="1"/>
  <c r="M219" i="1"/>
  <c r="L219" i="1"/>
  <c r="K219" i="1"/>
  <c r="M218" i="1"/>
  <c r="L218" i="1"/>
  <c r="K218" i="1"/>
  <c r="M217" i="1"/>
  <c r="L217" i="1"/>
  <c r="K217" i="1"/>
  <c r="M216" i="1"/>
  <c r="L216" i="1"/>
  <c r="K216" i="1"/>
  <c r="M215" i="1"/>
  <c r="L215" i="1"/>
  <c r="K215" i="1"/>
  <c r="M214" i="1"/>
  <c r="L214" i="1"/>
  <c r="K214" i="1"/>
  <c r="M213" i="1"/>
  <c r="L213" i="1"/>
  <c r="K213" i="1"/>
  <c r="M212" i="1"/>
  <c r="L212" i="1"/>
  <c r="K212" i="1"/>
  <c r="M211" i="1"/>
  <c r="L211" i="1"/>
  <c r="K211" i="1"/>
  <c r="M210" i="1"/>
  <c r="L210" i="1"/>
  <c r="K210" i="1"/>
  <c r="M209" i="1"/>
  <c r="L209" i="1"/>
  <c r="K209" i="1"/>
  <c r="M208" i="1"/>
  <c r="L208" i="1"/>
  <c r="K208" i="1"/>
  <c r="M207" i="1"/>
  <c r="L207" i="1"/>
  <c r="K207" i="1"/>
  <c r="M206" i="1"/>
  <c r="L206" i="1"/>
  <c r="K206" i="1"/>
  <c r="M205" i="1"/>
  <c r="L205" i="1"/>
  <c r="K205" i="1"/>
  <c r="M204" i="1"/>
  <c r="L204" i="1"/>
  <c r="K204" i="1"/>
  <c r="M203" i="1"/>
  <c r="L203" i="1"/>
  <c r="K203" i="1"/>
  <c r="M202" i="1"/>
  <c r="L202" i="1"/>
  <c r="K202" i="1"/>
  <c r="M201" i="1"/>
  <c r="L201" i="1"/>
  <c r="K201" i="1"/>
  <c r="M200" i="1"/>
  <c r="L200" i="1"/>
  <c r="K200" i="1"/>
  <c r="M199" i="1"/>
  <c r="L199" i="1"/>
  <c r="K199" i="1"/>
  <c r="M198" i="1"/>
  <c r="L198" i="1"/>
  <c r="K198" i="1"/>
  <c r="M197" i="1"/>
  <c r="L197" i="1"/>
  <c r="K197" i="1"/>
  <c r="M196" i="1"/>
  <c r="L196" i="1"/>
  <c r="K196" i="1"/>
  <c r="M195" i="1"/>
  <c r="L195" i="1"/>
  <c r="K195" i="1"/>
  <c r="M193" i="1"/>
  <c r="L193" i="1"/>
  <c r="K193" i="1"/>
  <c r="M192" i="1"/>
  <c r="L192" i="1"/>
  <c r="K192" i="1"/>
  <c r="M191" i="1"/>
  <c r="L191" i="1"/>
  <c r="K191" i="1"/>
  <c r="M190" i="1"/>
  <c r="L190" i="1"/>
  <c r="K190" i="1"/>
  <c r="M189" i="1"/>
  <c r="L189" i="1"/>
  <c r="K189" i="1"/>
  <c r="M188" i="1"/>
  <c r="L188" i="1"/>
  <c r="K188" i="1"/>
  <c r="M187" i="1"/>
  <c r="L187" i="1"/>
  <c r="K187" i="1"/>
  <c r="M186" i="1"/>
  <c r="L186" i="1"/>
  <c r="K186" i="1"/>
  <c r="M185" i="1"/>
  <c r="L185" i="1"/>
  <c r="K185" i="1"/>
  <c r="M184" i="1"/>
  <c r="L184" i="1"/>
  <c r="K184" i="1"/>
  <c r="M183" i="1"/>
  <c r="L183" i="1"/>
  <c r="K183" i="1"/>
  <c r="M182" i="1"/>
  <c r="L182" i="1"/>
  <c r="K182" i="1"/>
  <c r="M181" i="1"/>
  <c r="L181" i="1"/>
  <c r="K181" i="1"/>
  <c r="M180" i="1"/>
  <c r="L180" i="1"/>
  <c r="K180" i="1"/>
  <c r="M179" i="1"/>
  <c r="L179" i="1"/>
  <c r="K179" i="1"/>
  <c r="M178" i="1"/>
  <c r="L178" i="1"/>
  <c r="K178" i="1"/>
  <c r="M177" i="1"/>
  <c r="L177" i="1"/>
  <c r="K177" i="1"/>
  <c r="M176" i="1"/>
  <c r="L176" i="1"/>
  <c r="K176" i="1"/>
  <c r="M175" i="1"/>
  <c r="L175" i="1"/>
  <c r="K175" i="1"/>
  <c r="M174" i="1"/>
  <c r="L174" i="1"/>
  <c r="K174" i="1"/>
  <c r="M173" i="1"/>
  <c r="L173" i="1"/>
  <c r="K173" i="1"/>
  <c r="M172" i="1"/>
  <c r="L172" i="1"/>
  <c r="K172" i="1"/>
  <c r="M171" i="1"/>
  <c r="L171" i="1"/>
  <c r="K171" i="1"/>
  <c r="M170" i="1"/>
  <c r="L170" i="1"/>
  <c r="K170" i="1"/>
  <c r="M169" i="1"/>
  <c r="L169" i="1"/>
  <c r="K169" i="1"/>
  <c r="M168" i="1"/>
  <c r="L168" i="1"/>
  <c r="K168" i="1"/>
  <c r="M166" i="1"/>
  <c r="L166" i="1"/>
  <c r="K166" i="1"/>
  <c r="M165" i="1"/>
  <c r="L165" i="1"/>
  <c r="K165" i="1"/>
  <c r="M164" i="1"/>
  <c r="L164" i="1"/>
  <c r="K164" i="1"/>
  <c r="M163" i="1"/>
  <c r="L163" i="1"/>
  <c r="K163" i="1"/>
  <c r="M162" i="1"/>
  <c r="L162" i="1"/>
  <c r="K162" i="1"/>
  <c r="M161" i="1"/>
  <c r="L161" i="1"/>
  <c r="K161" i="1"/>
  <c r="M160" i="1"/>
  <c r="L160" i="1"/>
  <c r="K160" i="1"/>
  <c r="M159" i="1"/>
  <c r="L159" i="1"/>
  <c r="K159" i="1"/>
  <c r="M158" i="1"/>
  <c r="L158" i="1"/>
  <c r="K158" i="1"/>
  <c r="M157" i="1"/>
  <c r="L157" i="1"/>
  <c r="K157" i="1"/>
  <c r="M156" i="1"/>
  <c r="L156" i="1"/>
  <c r="K156" i="1"/>
  <c r="M155" i="1"/>
  <c r="L155" i="1"/>
  <c r="K155" i="1"/>
  <c r="M154" i="1"/>
  <c r="L154" i="1"/>
  <c r="K154" i="1"/>
  <c r="M153" i="1"/>
  <c r="L153" i="1"/>
  <c r="K153" i="1"/>
  <c r="M152" i="1"/>
  <c r="L152" i="1"/>
  <c r="K152" i="1"/>
  <c r="M151" i="1"/>
  <c r="L151" i="1"/>
  <c r="K151" i="1"/>
  <c r="M150" i="1"/>
  <c r="L150" i="1"/>
  <c r="K150" i="1"/>
  <c r="M149" i="1"/>
  <c r="L149" i="1"/>
  <c r="K149" i="1"/>
  <c r="M148" i="1"/>
  <c r="L148" i="1"/>
  <c r="K148" i="1"/>
  <c r="M147" i="1"/>
  <c r="L147" i="1"/>
  <c r="K147" i="1"/>
  <c r="M146" i="1"/>
  <c r="L146" i="1"/>
  <c r="K146" i="1"/>
  <c r="M144" i="1"/>
  <c r="L144" i="1"/>
  <c r="K144" i="1"/>
  <c r="M143" i="1"/>
  <c r="L143" i="1"/>
  <c r="K143" i="1"/>
  <c r="M142" i="1"/>
  <c r="L142" i="1"/>
  <c r="K142" i="1"/>
  <c r="M141" i="1"/>
  <c r="L141" i="1"/>
  <c r="K141" i="1"/>
  <c r="M140" i="1"/>
  <c r="L140" i="1"/>
  <c r="K140" i="1"/>
  <c r="M139" i="1"/>
  <c r="L139" i="1"/>
  <c r="K139" i="1"/>
  <c r="M138" i="1"/>
  <c r="L138" i="1"/>
  <c r="K138" i="1"/>
  <c r="M137" i="1"/>
  <c r="L137" i="1"/>
  <c r="K137" i="1"/>
  <c r="M136" i="1"/>
  <c r="L136" i="1"/>
  <c r="K136" i="1"/>
  <c r="M135" i="1"/>
  <c r="L135" i="1"/>
  <c r="K135" i="1"/>
  <c r="M134" i="1"/>
  <c r="L134" i="1"/>
  <c r="K134" i="1"/>
  <c r="M133" i="1"/>
  <c r="L133" i="1"/>
  <c r="K133" i="1"/>
  <c r="M132" i="1"/>
  <c r="L132" i="1"/>
  <c r="K132" i="1"/>
  <c r="M131" i="1"/>
  <c r="L131" i="1"/>
  <c r="K131" i="1"/>
  <c r="M130" i="1"/>
  <c r="L130" i="1"/>
  <c r="K130" i="1"/>
  <c r="M129" i="1"/>
  <c r="L129" i="1"/>
  <c r="K129" i="1"/>
  <c r="M128" i="1"/>
  <c r="L128" i="1"/>
  <c r="K128" i="1"/>
  <c r="M127" i="1"/>
  <c r="L127" i="1"/>
  <c r="K127" i="1"/>
  <c r="M126" i="1"/>
  <c r="L126" i="1"/>
  <c r="K126" i="1"/>
  <c r="M125" i="1"/>
  <c r="L125" i="1"/>
  <c r="K125" i="1"/>
  <c r="M123" i="1"/>
  <c r="L123" i="1"/>
  <c r="K123" i="1"/>
  <c r="M122" i="1"/>
  <c r="L122" i="1"/>
  <c r="K122" i="1"/>
  <c r="M121" i="1"/>
  <c r="L121" i="1"/>
  <c r="K121" i="1"/>
  <c r="M120" i="1"/>
  <c r="L120" i="1"/>
  <c r="K120" i="1"/>
  <c r="M119" i="1"/>
  <c r="L119" i="1"/>
  <c r="K119" i="1"/>
  <c r="M118" i="1"/>
  <c r="L118" i="1"/>
  <c r="K118" i="1"/>
  <c r="M117" i="1"/>
  <c r="L117" i="1"/>
  <c r="K117" i="1"/>
  <c r="M116" i="1"/>
  <c r="L116" i="1"/>
  <c r="K116" i="1"/>
  <c r="M115" i="1"/>
  <c r="L115" i="1"/>
  <c r="K115" i="1"/>
  <c r="M114" i="1"/>
  <c r="L114" i="1"/>
  <c r="K114" i="1"/>
  <c r="M112" i="1"/>
  <c r="L112" i="1"/>
  <c r="K112" i="1"/>
  <c r="M111" i="1"/>
  <c r="L111" i="1"/>
  <c r="K111" i="1"/>
  <c r="M110" i="1"/>
  <c r="L110" i="1"/>
  <c r="K110" i="1"/>
  <c r="M109" i="1"/>
  <c r="L109" i="1"/>
  <c r="K109" i="1"/>
  <c r="M108" i="1"/>
  <c r="L108" i="1"/>
  <c r="K108" i="1"/>
  <c r="M107" i="1"/>
  <c r="L107" i="1"/>
  <c r="K107" i="1"/>
  <c r="M106" i="1"/>
  <c r="L106" i="1"/>
  <c r="K106" i="1"/>
  <c r="M105" i="1"/>
  <c r="L105" i="1"/>
  <c r="K105" i="1"/>
  <c r="M104" i="1"/>
  <c r="L104" i="1"/>
  <c r="K104" i="1"/>
  <c r="M103" i="1"/>
  <c r="L103" i="1"/>
  <c r="K103" i="1"/>
  <c r="M102" i="1"/>
  <c r="L102" i="1"/>
  <c r="K102" i="1"/>
  <c r="M101" i="1"/>
  <c r="L101" i="1"/>
  <c r="K101" i="1"/>
  <c r="M100" i="1"/>
  <c r="L100" i="1"/>
  <c r="K100" i="1"/>
  <c r="M99" i="1"/>
  <c r="L99" i="1"/>
  <c r="K99" i="1"/>
  <c r="M98" i="1"/>
  <c r="L98" i="1"/>
  <c r="K98" i="1"/>
  <c r="M97" i="1"/>
  <c r="L97" i="1"/>
  <c r="K97" i="1"/>
  <c r="M96" i="1"/>
  <c r="L96" i="1"/>
  <c r="K96" i="1"/>
  <c r="M95" i="1"/>
  <c r="L95" i="1"/>
  <c r="K95" i="1"/>
  <c r="M94" i="1"/>
  <c r="L94" i="1"/>
  <c r="K94" i="1"/>
  <c r="M93" i="1"/>
  <c r="L93" i="1"/>
  <c r="K93" i="1"/>
  <c r="M92" i="1"/>
  <c r="L92" i="1"/>
  <c r="K92" i="1"/>
  <c r="M91" i="1"/>
  <c r="L91" i="1"/>
  <c r="K91" i="1"/>
  <c r="M90" i="1"/>
  <c r="L90" i="1"/>
  <c r="K90" i="1"/>
  <c r="M89" i="1"/>
  <c r="L89" i="1"/>
  <c r="K89" i="1"/>
  <c r="M88" i="1"/>
  <c r="L88" i="1"/>
  <c r="K88" i="1"/>
  <c r="M87" i="1"/>
  <c r="L87" i="1"/>
  <c r="K87" i="1"/>
  <c r="M86" i="1"/>
  <c r="L86" i="1"/>
  <c r="K86" i="1"/>
  <c r="M85" i="1"/>
  <c r="L85" i="1"/>
  <c r="K85" i="1"/>
  <c r="M84" i="1"/>
  <c r="L84" i="1"/>
  <c r="K84" i="1"/>
  <c r="M83" i="1"/>
  <c r="L83" i="1"/>
  <c r="K83" i="1"/>
  <c r="M82" i="1"/>
  <c r="L82" i="1"/>
  <c r="K82" i="1"/>
  <c r="M81" i="1"/>
  <c r="L81" i="1"/>
  <c r="K81" i="1"/>
  <c r="M80" i="1"/>
  <c r="L80" i="1"/>
  <c r="K80" i="1"/>
  <c r="M79" i="1"/>
  <c r="L79" i="1"/>
  <c r="K79" i="1"/>
  <c r="M78" i="1"/>
  <c r="L78" i="1"/>
  <c r="K78" i="1"/>
  <c r="M77" i="1"/>
  <c r="L77" i="1"/>
  <c r="K77" i="1"/>
  <c r="M76" i="1"/>
  <c r="L76" i="1"/>
  <c r="K76" i="1"/>
  <c r="M75" i="1"/>
  <c r="L75" i="1"/>
  <c r="K75" i="1"/>
  <c r="M74" i="1"/>
  <c r="L74" i="1"/>
  <c r="K74" i="1"/>
  <c r="M73" i="1"/>
  <c r="L73" i="1"/>
  <c r="K73" i="1"/>
  <c r="M72" i="1"/>
  <c r="L72" i="1"/>
  <c r="K72" i="1"/>
  <c r="M71" i="1"/>
  <c r="L71" i="1"/>
  <c r="K71" i="1"/>
  <c r="M70" i="1"/>
  <c r="L70" i="1"/>
  <c r="K70" i="1"/>
  <c r="M69" i="1"/>
  <c r="L69" i="1"/>
  <c r="K69" i="1"/>
  <c r="M68" i="1"/>
  <c r="L68" i="1"/>
  <c r="K68" i="1"/>
  <c r="M67" i="1"/>
  <c r="L67" i="1"/>
  <c r="K67" i="1"/>
  <c r="M66" i="1"/>
  <c r="L66" i="1"/>
  <c r="K66" i="1"/>
  <c r="M65" i="1"/>
  <c r="L65" i="1"/>
  <c r="K65" i="1"/>
  <c r="M64" i="1"/>
  <c r="L64" i="1"/>
  <c r="K64" i="1"/>
  <c r="M63" i="1"/>
  <c r="L63" i="1"/>
  <c r="K63" i="1"/>
  <c r="M62" i="1"/>
  <c r="L62" i="1"/>
  <c r="K62" i="1"/>
  <c r="M61" i="1"/>
  <c r="L61" i="1"/>
  <c r="K61" i="1"/>
  <c r="M60" i="1"/>
  <c r="L60" i="1"/>
  <c r="K60" i="1"/>
  <c r="M59" i="1"/>
  <c r="L59" i="1"/>
  <c r="K59" i="1"/>
  <c r="M57" i="1"/>
  <c r="L57" i="1"/>
  <c r="K57" i="1"/>
  <c r="M56" i="1"/>
  <c r="L56" i="1"/>
  <c r="K56" i="1"/>
  <c r="M55" i="1"/>
  <c r="L55" i="1"/>
  <c r="K55" i="1"/>
  <c r="M54" i="1"/>
  <c r="L54" i="1"/>
  <c r="K54" i="1"/>
  <c r="M53" i="1"/>
  <c r="L53" i="1"/>
  <c r="K53" i="1"/>
  <c r="M52" i="1"/>
  <c r="L52" i="1"/>
  <c r="K52" i="1"/>
  <c r="M51" i="1"/>
  <c r="L51" i="1"/>
  <c r="K51" i="1"/>
  <c r="M50" i="1"/>
  <c r="L50" i="1"/>
  <c r="K50" i="1"/>
  <c r="M49" i="1"/>
  <c r="L49" i="1"/>
  <c r="K49" i="1"/>
  <c r="M48" i="1"/>
  <c r="L48" i="1"/>
  <c r="K48" i="1"/>
  <c r="M46" i="1"/>
  <c r="L46" i="1"/>
  <c r="K46" i="1"/>
  <c r="M45" i="1"/>
  <c r="L45" i="1"/>
  <c r="K45" i="1"/>
  <c r="M44" i="1"/>
  <c r="L44" i="1"/>
  <c r="K44" i="1"/>
  <c r="M43" i="1"/>
  <c r="L43" i="1"/>
  <c r="K43" i="1"/>
  <c r="M42" i="1"/>
  <c r="L42" i="1"/>
  <c r="K42" i="1"/>
  <c r="M41" i="1"/>
  <c r="L41" i="1"/>
  <c r="K41" i="1"/>
  <c r="M40" i="1"/>
  <c r="L40" i="1"/>
  <c r="K40" i="1"/>
  <c r="M39" i="1"/>
  <c r="L39" i="1"/>
  <c r="K39" i="1"/>
  <c r="M38" i="1"/>
  <c r="L38" i="1"/>
  <c r="K38" i="1"/>
  <c r="M37" i="1"/>
  <c r="L37" i="1"/>
  <c r="K37" i="1"/>
  <c r="M36" i="1"/>
  <c r="L36" i="1"/>
  <c r="K36" i="1"/>
  <c r="M35" i="1"/>
  <c r="L35" i="1"/>
  <c r="K35" i="1"/>
  <c r="M34" i="1"/>
  <c r="L34" i="1"/>
  <c r="K34" i="1"/>
  <c r="M33" i="1"/>
  <c r="L33" i="1"/>
  <c r="K33" i="1"/>
  <c r="M32" i="1"/>
  <c r="L32" i="1"/>
  <c r="K32" i="1"/>
  <c r="M31" i="1"/>
  <c r="L31" i="1"/>
  <c r="K31" i="1"/>
  <c r="M30" i="1"/>
  <c r="L30" i="1"/>
  <c r="K30" i="1"/>
  <c r="M29" i="1"/>
  <c r="L29" i="1"/>
  <c r="K29" i="1"/>
  <c r="M28" i="1"/>
  <c r="L28" i="1"/>
  <c r="K28" i="1"/>
  <c r="M27" i="1"/>
  <c r="L27" i="1"/>
  <c r="K27" i="1"/>
  <c r="M26" i="1"/>
  <c r="L26" i="1"/>
  <c r="K26" i="1"/>
  <c r="N699" i="1" l="1"/>
  <c r="N755" i="1"/>
  <c r="N768" i="1"/>
  <c r="N700" i="1"/>
  <c r="N731" i="1"/>
  <c r="N678" i="1"/>
  <c r="N627" i="1"/>
  <c r="N626" i="1"/>
  <c r="N553" i="1"/>
  <c r="N594" i="1"/>
  <c r="N521" i="1"/>
  <c r="N506" i="1"/>
  <c r="N472" i="1"/>
  <c r="N491" i="1"/>
  <c r="N426" i="1"/>
  <c r="N315" i="1"/>
  <c r="N364" i="1"/>
  <c r="N394" i="1"/>
  <c r="N332" i="1"/>
  <c r="N226" i="1"/>
  <c r="N258" i="1"/>
  <c r="N167" i="1"/>
  <c r="N145" i="1"/>
  <c r="N194" i="1"/>
  <c r="N113" i="1"/>
  <c r="N689" i="1"/>
  <c r="N692" i="1"/>
  <c r="N474" i="1"/>
  <c r="N477" i="1"/>
  <c r="N480" i="1"/>
  <c r="N781" i="1"/>
  <c r="N784" i="1"/>
  <c r="N58" i="1"/>
  <c r="N157" i="1"/>
  <c r="N160" i="1"/>
  <c r="N767" i="1"/>
  <c r="N771" i="1"/>
  <c r="N774" i="1"/>
  <c r="N777" i="1"/>
  <c r="N575" i="1"/>
  <c r="N47" i="1"/>
  <c r="N251" i="1"/>
  <c r="N180" i="1"/>
  <c r="N183" i="1"/>
  <c r="N186" i="1"/>
  <c r="N780" i="1"/>
  <c r="N783" i="1"/>
  <c r="N114" i="1"/>
  <c r="N117" i="1"/>
  <c r="N120" i="1"/>
  <c r="N147" i="1"/>
  <c r="N150" i="1"/>
  <c r="N153" i="1"/>
  <c r="N329" i="1"/>
  <c r="N517" i="1"/>
  <c r="N673" i="1"/>
  <c r="N677" i="1"/>
  <c r="N681" i="1"/>
  <c r="N684" i="1"/>
  <c r="N687" i="1"/>
  <c r="N769" i="1"/>
  <c r="N772" i="1"/>
  <c r="N775" i="1"/>
  <c r="N778" i="1"/>
  <c r="N727" i="1"/>
  <c r="N210" i="1"/>
  <c r="N213" i="1"/>
  <c r="N216" i="1"/>
  <c r="N219" i="1"/>
  <c r="N742" i="1"/>
  <c r="N745" i="1"/>
  <c r="N25" i="1"/>
  <c r="N108" i="1"/>
  <c r="N238" i="1"/>
  <c r="N637" i="1"/>
  <c r="N638" i="1"/>
  <c r="N641" i="1"/>
  <c r="N644" i="1"/>
  <c r="N647" i="1"/>
  <c r="N650" i="1"/>
  <c r="N779" i="1"/>
  <c r="N782" i="1"/>
  <c r="N785" i="1"/>
  <c r="N744" i="1"/>
  <c r="N746" i="1"/>
  <c r="N749" i="1"/>
  <c r="N753" i="1"/>
  <c r="N736" i="1"/>
  <c r="N739" i="1"/>
  <c r="N733" i="1"/>
  <c r="N675" i="1"/>
  <c r="N653" i="1"/>
  <c r="N656" i="1"/>
  <c r="N628" i="1"/>
  <c r="N631" i="1"/>
  <c r="N634" i="1"/>
  <c r="N606" i="1"/>
  <c r="N609" i="1"/>
  <c r="N612" i="1"/>
  <c r="N615" i="1"/>
  <c r="N618" i="1"/>
  <c r="N630" i="1"/>
  <c r="N633" i="1"/>
  <c r="N636" i="1"/>
  <c r="N573" i="1"/>
  <c r="N576" i="1"/>
  <c r="N579" i="1"/>
  <c r="N582" i="1"/>
  <c r="N585" i="1"/>
  <c r="N588" i="1"/>
  <c r="N592" i="1"/>
  <c r="N567" i="1"/>
  <c r="N570" i="1"/>
  <c r="N502" i="1"/>
  <c r="N504" i="1"/>
  <c r="N467" i="1"/>
  <c r="N471" i="1"/>
  <c r="N475" i="1"/>
  <c r="N478" i="1"/>
  <c r="N438" i="1"/>
  <c r="N441" i="1"/>
  <c r="N444" i="1"/>
  <c r="N456" i="1"/>
  <c r="N376" i="1"/>
  <c r="N379" i="1"/>
  <c r="N382" i="1"/>
  <c r="N385" i="1"/>
  <c r="N388" i="1"/>
  <c r="N392" i="1"/>
  <c r="N389" i="1"/>
  <c r="N393" i="1"/>
  <c r="N397" i="1"/>
  <c r="N400" i="1"/>
  <c r="N403" i="1"/>
  <c r="N345" i="1"/>
  <c r="N348" i="1"/>
  <c r="N351" i="1"/>
  <c r="N354" i="1"/>
  <c r="N343" i="1"/>
  <c r="N346" i="1"/>
  <c r="N349" i="1"/>
  <c r="N352" i="1"/>
  <c r="N355" i="1"/>
  <c r="N358" i="1"/>
  <c r="N362" i="1"/>
  <c r="N340" i="1"/>
  <c r="N316" i="1"/>
  <c r="N300" i="1"/>
  <c r="N303" i="1"/>
  <c r="N306" i="1"/>
  <c r="N309" i="1"/>
  <c r="N313" i="1"/>
  <c r="N286" i="1"/>
  <c r="N289" i="1"/>
  <c r="N291" i="1"/>
  <c r="N269" i="1"/>
  <c r="N272" i="1"/>
  <c r="N275" i="1"/>
  <c r="N278" i="1"/>
  <c r="N281" i="1"/>
  <c r="N285" i="1"/>
  <c r="N292" i="1"/>
  <c r="N239" i="1"/>
  <c r="N259" i="1"/>
  <c r="N237" i="1"/>
  <c r="N209" i="1"/>
  <c r="N212" i="1"/>
  <c r="N215" i="1"/>
  <c r="N218" i="1"/>
  <c r="N211" i="1"/>
  <c r="N214" i="1"/>
  <c r="N217" i="1"/>
  <c r="N220" i="1"/>
  <c r="N224" i="1"/>
  <c r="N179" i="1"/>
  <c r="N182" i="1"/>
  <c r="N185" i="1"/>
  <c r="N196" i="1"/>
  <c r="N199" i="1"/>
  <c r="N202" i="1"/>
  <c r="N178" i="1"/>
  <c r="N181" i="1"/>
  <c r="N184" i="1"/>
  <c r="N187" i="1"/>
  <c r="N188" i="1"/>
  <c r="N192" i="1"/>
  <c r="N156" i="1"/>
  <c r="N159" i="1"/>
  <c r="N124" i="1"/>
  <c r="N106" i="1"/>
  <c r="N109" i="1"/>
  <c r="N107" i="1"/>
  <c r="N84" i="1"/>
  <c r="N87" i="1"/>
  <c r="N105" i="1"/>
  <c r="N85" i="1"/>
  <c r="N88" i="1"/>
  <c r="N91" i="1"/>
  <c r="N94" i="1"/>
  <c r="N97" i="1"/>
  <c r="N83" i="1"/>
  <c r="N86" i="1"/>
  <c r="N89" i="1"/>
  <c r="N92" i="1"/>
  <c r="N95" i="1"/>
  <c r="N78" i="1"/>
  <c r="N71" i="1"/>
  <c r="N74" i="1"/>
  <c r="N27" i="1"/>
  <c r="N750" i="1"/>
  <c r="N754" i="1"/>
  <c r="N758" i="1"/>
  <c r="N761" i="1"/>
  <c r="N764" i="1"/>
  <c r="N756" i="1"/>
  <c r="N759" i="1"/>
  <c r="N762" i="1"/>
  <c r="N726" i="1"/>
  <c r="N730" i="1"/>
  <c r="N734" i="1"/>
  <c r="N737" i="1"/>
  <c r="N740" i="1"/>
  <c r="N732" i="1"/>
  <c r="N735" i="1"/>
  <c r="N738" i="1"/>
  <c r="N741" i="1"/>
  <c r="N710" i="1"/>
  <c r="N713" i="1"/>
  <c r="N716" i="1"/>
  <c r="N719" i="1"/>
  <c r="N722" i="1"/>
  <c r="N725" i="1"/>
  <c r="N729" i="1"/>
  <c r="N694" i="1"/>
  <c r="N698" i="1"/>
  <c r="N702" i="1"/>
  <c r="N705" i="1"/>
  <c r="N708" i="1"/>
  <c r="N703" i="1"/>
  <c r="N706" i="1"/>
  <c r="N709" i="1"/>
  <c r="N701" i="1"/>
  <c r="N704" i="1"/>
  <c r="N707" i="1"/>
  <c r="N651" i="1"/>
  <c r="N655" i="1"/>
  <c r="N639" i="1"/>
  <c r="N642" i="1"/>
  <c r="N645" i="1"/>
  <c r="N648" i="1"/>
  <c r="N589" i="1"/>
  <c r="N593" i="1"/>
  <c r="N597" i="1"/>
  <c r="N600" i="1"/>
  <c r="N603" i="1"/>
  <c r="N564" i="1"/>
  <c r="N548" i="1"/>
  <c r="N552" i="1"/>
  <c r="N556" i="1"/>
  <c r="N559" i="1"/>
  <c r="N520" i="1"/>
  <c r="N507" i="1"/>
  <c r="N510" i="1"/>
  <c r="N513" i="1"/>
  <c r="N516" i="1"/>
  <c r="N505" i="1"/>
  <c r="N509" i="1"/>
  <c r="N512" i="1"/>
  <c r="N515" i="1"/>
  <c r="N492" i="1"/>
  <c r="N495" i="1"/>
  <c r="N498" i="1"/>
  <c r="N501" i="1"/>
  <c r="N493" i="1"/>
  <c r="N496" i="1"/>
  <c r="N499" i="1"/>
  <c r="N486" i="1"/>
  <c r="N469" i="1"/>
  <c r="N421" i="1"/>
  <c r="N422" i="1"/>
  <c r="N423" i="1"/>
  <c r="N428" i="1"/>
  <c r="N431" i="1"/>
  <c r="N434" i="1"/>
  <c r="N405" i="1"/>
  <c r="N408" i="1"/>
  <c r="N411" i="1"/>
  <c r="N414" i="1"/>
  <c r="N417" i="1"/>
  <c r="N420" i="1"/>
  <c r="N424" i="1"/>
  <c r="N377" i="1"/>
  <c r="N380" i="1"/>
  <c r="N383" i="1"/>
  <c r="N396" i="1"/>
  <c r="N399" i="1"/>
  <c r="N402" i="1"/>
  <c r="N366" i="1"/>
  <c r="N369" i="1"/>
  <c r="N372" i="1"/>
  <c r="N365" i="1"/>
  <c r="N368" i="1"/>
  <c r="N371" i="1"/>
  <c r="N374" i="1"/>
  <c r="N328" i="1"/>
  <c r="N333" i="1"/>
  <c r="N336" i="1"/>
  <c r="N339" i="1"/>
  <c r="N296" i="1"/>
  <c r="N299" i="1"/>
  <c r="N302" i="1"/>
  <c r="N305" i="1"/>
  <c r="N308" i="1"/>
  <c r="N312" i="1"/>
  <c r="N311" i="1"/>
  <c r="N288" i="1"/>
  <c r="N290" i="1"/>
  <c r="N293" i="1"/>
  <c r="N271" i="1"/>
  <c r="N274" i="1"/>
  <c r="N277" i="1"/>
  <c r="N280" i="1"/>
  <c r="N254" i="1"/>
  <c r="N262" i="1"/>
  <c r="N265" i="1"/>
  <c r="N255" i="1"/>
  <c r="N253" i="1"/>
  <c r="N241" i="1"/>
  <c r="N244" i="1"/>
  <c r="N247" i="1"/>
  <c r="N250" i="1"/>
  <c r="N228" i="1"/>
  <c r="N231" i="1"/>
  <c r="N234" i="1"/>
  <c r="N162" i="1"/>
  <c r="N166" i="1"/>
  <c r="N170" i="1"/>
  <c r="N173" i="1"/>
  <c r="N176" i="1"/>
  <c r="N168" i="1"/>
  <c r="N171" i="1"/>
  <c r="N174" i="1"/>
  <c r="N177" i="1"/>
  <c r="N169" i="1"/>
  <c r="N172" i="1"/>
  <c r="N175" i="1"/>
  <c r="N125" i="1"/>
  <c r="N128" i="1"/>
  <c r="N131" i="1"/>
  <c r="N134" i="1"/>
  <c r="N137" i="1"/>
  <c r="N126" i="1"/>
  <c r="N129" i="1"/>
  <c r="N132" i="1"/>
  <c r="N135" i="1"/>
  <c r="N138" i="1"/>
  <c r="N127" i="1"/>
  <c r="N130" i="1"/>
  <c r="N133" i="1"/>
  <c r="N136" i="1"/>
  <c r="N139" i="1"/>
  <c r="N143" i="1"/>
  <c r="N112" i="1"/>
  <c r="N80" i="1"/>
  <c r="N81" i="1"/>
  <c r="N69" i="1"/>
  <c r="N72" i="1"/>
  <c r="N75" i="1"/>
  <c r="N68" i="1"/>
  <c r="N67" i="1"/>
  <c r="N42" i="1"/>
  <c r="N765" i="1"/>
  <c r="N770" i="1"/>
  <c r="N773" i="1"/>
  <c r="N776" i="1"/>
  <c r="N766" i="1"/>
  <c r="N747" i="1"/>
  <c r="N751" i="1"/>
  <c r="N748" i="1"/>
  <c r="N752" i="1"/>
  <c r="N743" i="1"/>
  <c r="N757" i="1"/>
  <c r="N760" i="1"/>
  <c r="N763" i="1"/>
  <c r="N711" i="1"/>
  <c r="N714" i="1"/>
  <c r="N717" i="1"/>
  <c r="N720" i="1"/>
  <c r="N723" i="1"/>
  <c r="N712" i="1"/>
  <c r="N715" i="1"/>
  <c r="N718" i="1"/>
  <c r="N721" i="1"/>
  <c r="N724" i="1"/>
  <c r="N728" i="1"/>
  <c r="N691" i="1"/>
  <c r="N695" i="1"/>
  <c r="N696" i="1"/>
  <c r="N690" i="1"/>
  <c r="N693" i="1"/>
  <c r="N697" i="1"/>
  <c r="N658" i="1"/>
  <c r="N661" i="1"/>
  <c r="N664" i="1"/>
  <c r="N667" i="1"/>
  <c r="N670" i="1"/>
  <c r="N674" i="1"/>
  <c r="N679" i="1"/>
  <c r="N682" i="1"/>
  <c r="N685" i="1"/>
  <c r="N688" i="1"/>
  <c r="N659" i="1"/>
  <c r="N662" i="1"/>
  <c r="N665" i="1"/>
  <c r="N668" i="1"/>
  <c r="N671" i="1"/>
  <c r="N680" i="1"/>
  <c r="N683" i="1"/>
  <c r="N686" i="1"/>
  <c r="N657" i="1"/>
  <c r="N660" i="1"/>
  <c r="N663" i="1"/>
  <c r="N666" i="1"/>
  <c r="N669" i="1"/>
  <c r="N672" i="1"/>
  <c r="N676" i="1"/>
  <c r="N652" i="1"/>
  <c r="N640" i="1"/>
  <c r="N643" i="1"/>
  <c r="N646" i="1"/>
  <c r="N649" i="1"/>
  <c r="N654" i="1"/>
  <c r="N605" i="1"/>
  <c r="N608" i="1"/>
  <c r="N611" i="1"/>
  <c r="N614" i="1"/>
  <c r="N617" i="1"/>
  <c r="N620" i="1"/>
  <c r="N624" i="1"/>
  <c r="N621" i="1"/>
  <c r="N625" i="1"/>
  <c r="N629" i="1"/>
  <c r="N632" i="1"/>
  <c r="N635" i="1"/>
  <c r="N622" i="1"/>
  <c r="N607" i="1"/>
  <c r="N610" i="1"/>
  <c r="N613" i="1"/>
  <c r="N616" i="1"/>
  <c r="N619" i="1"/>
  <c r="N623" i="1"/>
  <c r="N596" i="1"/>
  <c r="N599" i="1"/>
  <c r="N602" i="1"/>
  <c r="N574" i="1"/>
  <c r="N577" i="1"/>
  <c r="N580" i="1"/>
  <c r="N583" i="1"/>
  <c r="N586" i="1"/>
  <c r="N590" i="1"/>
  <c r="N595" i="1"/>
  <c r="N598" i="1"/>
  <c r="N601" i="1"/>
  <c r="N604" i="1"/>
  <c r="N578" i="1"/>
  <c r="N581" i="1"/>
  <c r="N584" i="1"/>
  <c r="N587" i="1"/>
  <c r="N591" i="1"/>
  <c r="N565" i="1"/>
  <c r="N568" i="1"/>
  <c r="N571" i="1"/>
  <c r="N566" i="1"/>
  <c r="N569" i="1"/>
  <c r="N572" i="1"/>
  <c r="N555" i="1"/>
  <c r="N558" i="1"/>
  <c r="N532" i="1"/>
  <c r="N535" i="1"/>
  <c r="N538" i="1"/>
  <c r="N541" i="1"/>
  <c r="N544" i="1"/>
  <c r="N547" i="1"/>
  <c r="N551" i="1"/>
  <c r="N561" i="1"/>
  <c r="N533" i="1"/>
  <c r="N536" i="1"/>
  <c r="N539" i="1"/>
  <c r="N542" i="1"/>
  <c r="N545" i="1"/>
  <c r="N562" i="1"/>
  <c r="N549" i="1"/>
  <c r="N554" i="1"/>
  <c r="N557" i="1"/>
  <c r="N534" i="1"/>
  <c r="N537" i="1"/>
  <c r="N540" i="1"/>
  <c r="N543" i="1"/>
  <c r="N546" i="1"/>
  <c r="N560" i="1"/>
  <c r="N563" i="1"/>
  <c r="N550" i="1"/>
  <c r="N519" i="1"/>
  <c r="N523" i="1"/>
  <c r="N526" i="1"/>
  <c r="N529" i="1"/>
  <c r="N524" i="1"/>
  <c r="N527" i="1"/>
  <c r="N530" i="1"/>
  <c r="N522" i="1"/>
  <c r="N525" i="1"/>
  <c r="N528" i="1"/>
  <c r="N531" i="1"/>
  <c r="N518" i="1"/>
  <c r="N508" i="1"/>
  <c r="N511" i="1"/>
  <c r="N514" i="1"/>
  <c r="N503" i="1"/>
  <c r="N485" i="1"/>
  <c r="N489" i="1"/>
  <c r="N490" i="1"/>
  <c r="N494" i="1"/>
  <c r="N497" i="1"/>
  <c r="N500" i="1"/>
  <c r="N483" i="1"/>
  <c r="N487" i="1"/>
  <c r="N484" i="1"/>
  <c r="N488" i="1"/>
  <c r="N463" i="1"/>
  <c r="N466" i="1"/>
  <c r="N470" i="1"/>
  <c r="N481" i="1"/>
  <c r="N461" i="1"/>
  <c r="N464" i="1"/>
  <c r="N468" i="1"/>
  <c r="N473" i="1"/>
  <c r="N476" i="1"/>
  <c r="N479" i="1"/>
  <c r="N482" i="1"/>
  <c r="N462" i="1"/>
  <c r="N465" i="1"/>
  <c r="N437" i="1"/>
  <c r="N440" i="1"/>
  <c r="N443" i="1"/>
  <c r="N446" i="1"/>
  <c r="N449" i="1"/>
  <c r="N452" i="1"/>
  <c r="N458" i="1"/>
  <c r="N453" i="1"/>
  <c r="N447" i="1"/>
  <c r="N450" i="1"/>
  <c r="N459" i="1"/>
  <c r="N454" i="1"/>
  <c r="N439" i="1"/>
  <c r="N442" i="1"/>
  <c r="N445" i="1"/>
  <c r="N448" i="1"/>
  <c r="N451" i="1"/>
  <c r="N457" i="1"/>
  <c r="N460" i="1"/>
  <c r="N455" i="1"/>
  <c r="N406" i="1"/>
  <c r="N409" i="1"/>
  <c r="N412" i="1"/>
  <c r="N415" i="1"/>
  <c r="N418" i="1"/>
  <c r="N425" i="1"/>
  <c r="N429" i="1"/>
  <c r="N432" i="1"/>
  <c r="N435" i="1"/>
  <c r="N407" i="1"/>
  <c r="N410" i="1"/>
  <c r="N413" i="1"/>
  <c r="N416" i="1"/>
  <c r="N419" i="1"/>
  <c r="N427" i="1"/>
  <c r="N430" i="1"/>
  <c r="N433" i="1"/>
  <c r="N436" i="1"/>
  <c r="N391" i="1"/>
  <c r="N386" i="1"/>
  <c r="N390" i="1"/>
  <c r="N395" i="1"/>
  <c r="N398" i="1"/>
  <c r="N401" i="1"/>
  <c r="N404" i="1"/>
  <c r="N375" i="1"/>
  <c r="N378" i="1"/>
  <c r="N381" i="1"/>
  <c r="N384" i="1"/>
  <c r="N387" i="1"/>
  <c r="N360" i="1"/>
  <c r="N357" i="1"/>
  <c r="N361" i="1"/>
  <c r="N359" i="1"/>
  <c r="N363" i="1"/>
  <c r="N367" i="1"/>
  <c r="N370" i="1"/>
  <c r="N373" i="1"/>
  <c r="N344" i="1"/>
  <c r="N347" i="1"/>
  <c r="N350" i="1"/>
  <c r="N353" i="1"/>
  <c r="N356" i="1"/>
  <c r="N319" i="1"/>
  <c r="N322" i="1"/>
  <c r="N325" i="1"/>
  <c r="N342" i="1"/>
  <c r="N334" i="1"/>
  <c r="N337" i="1"/>
  <c r="N317" i="1"/>
  <c r="N320" i="1"/>
  <c r="N323" i="1"/>
  <c r="N326" i="1"/>
  <c r="N330" i="1"/>
  <c r="N327" i="1"/>
  <c r="N331" i="1"/>
  <c r="N335" i="1"/>
  <c r="N338" i="1"/>
  <c r="N318" i="1"/>
  <c r="N321" i="1"/>
  <c r="N324" i="1"/>
  <c r="N341" i="1"/>
  <c r="N294" i="1"/>
  <c r="N297" i="1"/>
  <c r="N295" i="1"/>
  <c r="N298" i="1"/>
  <c r="N310" i="1"/>
  <c r="N314" i="1"/>
  <c r="N301" i="1"/>
  <c r="N304" i="1"/>
  <c r="N307" i="1"/>
  <c r="N283" i="1"/>
  <c r="N287" i="1"/>
  <c r="N284" i="1"/>
  <c r="N270" i="1"/>
  <c r="N273" i="1"/>
  <c r="N276" i="1"/>
  <c r="N279" i="1"/>
  <c r="N282" i="1"/>
  <c r="N242" i="1"/>
  <c r="N245" i="1"/>
  <c r="N248" i="1"/>
  <c r="N268" i="1"/>
  <c r="N240" i="1"/>
  <c r="N243" i="1"/>
  <c r="N246" i="1"/>
  <c r="N249" i="1"/>
  <c r="N252" i="1"/>
  <c r="N256" i="1"/>
  <c r="N260" i="1"/>
  <c r="N263" i="1"/>
  <c r="N266" i="1"/>
  <c r="N257" i="1"/>
  <c r="N261" i="1"/>
  <c r="N264" i="1"/>
  <c r="N267" i="1"/>
  <c r="N223" i="1"/>
  <c r="N205" i="1"/>
  <c r="N208" i="1"/>
  <c r="N206" i="1"/>
  <c r="N221" i="1"/>
  <c r="N225" i="1"/>
  <c r="N229" i="1"/>
  <c r="N232" i="1"/>
  <c r="N235" i="1"/>
  <c r="N222" i="1"/>
  <c r="N207" i="1"/>
  <c r="N227" i="1"/>
  <c r="N230" i="1"/>
  <c r="N233" i="1"/>
  <c r="N236" i="1"/>
  <c r="N191" i="1"/>
  <c r="N189" i="1"/>
  <c r="N193" i="1"/>
  <c r="N197" i="1"/>
  <c r="N200" i="1"/>
  <c r="N203" i="1"/>
  <c r="N190" i="1"/>
  <c r="N195" i="1"/>
  <c r="N198" i="1"/>
  <c r="N201" i="1"/>
  <c r="N204" i="1"/>
  <c r="N164" i="1"/>
  <c r="N158" i="1"/>
  <c r="N161" i="1"/>
  <c r="N165" i="1"/>
  <c r="N163" i="1"/>
  <c r="N142" i="1"/>
  <c r="N140" i="1"/>
  <c r="N144" i="1"/>
  <c r="N148" i="1"/>
  <c r="N151" i="1"/>
  <c r="N154" i="1"/>
  <c r="N141" i="1"/>
  <c r="N146" i="1"/>
  <c r="N149" i="1"/>
  <c r="N152" i="1"/>
  <c r="N155" i="1"/>
  <c r="N111" i="1"/>
  <c r="N123" i="1"/>
  <c r="N115" i="1"/>
  <c r="N118" i="1"/>
  <c r="N121" i="1"/>
  <c r="N110" i="1"/>
  <c r="N116" i="1"/>
  <c r="N119" i="1"/>
  <c r="N122" i="1"/>
  <c r="N99" i="1"/>
  <c r="N102" i="1"/>
  <c r="N90" i="1"/>
  <c r="N93" i="1"/>
  <c r="N96" i="1"/>
  <c r="N100" i="1"/>
  <c r="N103" i="1"/>
  <c r="N98" i="1"/>
  <c r="N101" i="1"/>
  <c r="N104" i="1"/>
  <c r="N79" i="1"/>
  <c r="N82" i="1"/>
  <c r="N77" i="1"/>
  <c r="N70" i="1"/>
  <c r="N73" i="1"/>
  <c r="N76" i="1"/>
  <c r="N61" i="1"/>
  <c r="N64" i="1"/>
  <c r="N59" i="1"/>
  <c r="N62" i="1"/>
  <c r="N65" i="1"/>
  <c r="N60" i="1"/>
  <c r="N63" i="1"/>
  <c r="N66" i="1"/>
  <c r="N30" i="1"/>
  <c r="N33" i="1"/>
  <c r="N36" i="1"/>
  <c r="N39" i="1"/>
  <c r="N46" i="1"/>
  <c r="N50" i="1"/>
  <c r="N53" i="1"/>
  <c r="N56" i="1"/>
  <c r="N43" i="1"/>
  <c r="N28" i="1"/>
  <c r="N31" i="1"/>
  <c r="N34" i="1"/>
  <c r="N37" i="1"/>
  <c r="N40" i="1"/>
  <c r="N48" i="1"/>
  <c r="N51" i="1"/>
  <c r="N54" i="1"/>
  <c r="N57" i="1"/>
  <c r="N44" i="1"/>
  <c r="N26" i="1"/>
  <c r="N29" i="1"/>
  <c r="N32" i="1"/>
  <c r="N35" i="1"/>
  <c r="N38" i="1"/>
  <c r="N41" i="1"/>
  <c r="N49" i="1"/>
  <c r="N52" i="1"/>
  <c r="N55" i="1"/>
  <c r="N45" i="1"/>
  <c r="M24" i="1" l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4" i="1" l="1"/>
  <c r="M11" i="1"/>
  <c r="M3" i="1"/>
  <c r="M12" i="1"/>
  <c r="M10" i="1"/>
  <c r="M9" i="1"/>
  <c r="M8" i="1"/>
  <c r="M7" i="1"/>
  <c r="M6" i="1"/>
  <c r="M5" i="1"/>
  <c r="L6" i="1"/>
  <c r="L3" i="1"/>
  <c r="L12" i="1"/>
  <c r="L5" i="1"/>
  <c r="L11" i="1"/>
  <c r="L10" i="1"/>
  <c r="L9" i="1"/>
  <c r="L8" i="1"/>
  <c r="L7" i="1"/>
  <c r="L4" i="1"/>
  <c r="K8" i="1"/>
  <c r="K4" i="1"/>
  <c r="K3" i="1"/>
  <c r="K7" i="1"/>
  <c r="K12" i="1"/>
  <c r="K11" i="1"/>
  <c r="K10" i="1"/>
  <c r="K9" i="1"/>
  <c r="K6" i="1"/>
  <c r="K5" i="1"/>
  <c r="N15" i="1"/>
  <c r="N19" i="1"/>
  <c r="N23" i="1"/>
  <c r="N17" i="1"/>
  <c r="N21" i="1"/>
  <c r="N14" i="1"/>
  <c r="N18" i="1"/>
  <c r="N22" i="1"/>
  <c r="N16" i="1"/>
  <c r="N20" i="1"/>
  <c r="N24" i="1"/>
  <c r="N8" i="1" l="1"/>
  <c r="N7" i="1"/>
  <c r="N10" i="1"/>
  <c r="N6" i="1"/>
  <c r="N5" i="1"/>
  <c r="N4" i="1"/>
  <c r="N11" i="1"/>
  <c r="N9" i="1"/>
  <c r="N3" i="1"/>
  <c r="N12" i="1"/>
  <c r="A26" i="42" l="1"/>
  <c r="A26" i="43"/>
  <c r="B22" i="43"/>
  <c r="B22" i="42"/>
  <c r="A6" i="43"/>
  <c r="A6" i="42"/>
  <c r="A30" i="43"/>
  <c r="B26" i="43"/>
  <c r="A30" i="42"/>
  <c r="B26" i="42"/>
  <c r="B34" i="42"/>
  <c r="B34" i="43"/>
  <c r="B6" i="43"/>
  <c r="A10" i="43"/>
  <c r="B6" i="42"/>
  <c r="A10" i="42"/>
  <c r="A14" i="42"/>
  <c r="A14" i="43"/>
  <c r="B10" i="43"/>
  <c r="B10" i="42"/>
  <c r="A18" i="43"/>
  <c r="B14" i="43"/>
  <c r="B14" i="42"/>
  <c r="A18" i="42"/>
  <c r="B30" i="43"/>
  <c r="A34" i="42"/>
  <c r="A34" i="43"/>
  <c r="B30" i="42"/>
  <c r="B18" i="43"/>
  <c r="A22" i="42"/>
  <c r="A22" i="43"/>
  <c r="B18" i="42"/>
  <c r="A26" i="35"/>
  <c r="B22" i="35"/>
  <c r="A6" i="34"/>
  <c r="A6" i="35"/>
  <c r="A30" i="35"/>
  <c r="B26" i="35"/>
  <c r="B34" i="34"/>
  <c r="B34" i="35"/>
  <c r="B6" i="35"/>
  <c r="A10" i="35"/>
  <c r="A14" i="35"/>
  <c r="B10" i="35"/>
  <c r="A18" i="35"/>
  <c r="B14" i="35"/>
  <c r="B18" i="35"/>
  <c r="A22" i="35"/>
  <c r="B30" i="35"/>
  <c r="A34" i="35"/>
  <c r="B26" i="34"/>
  <c r="A30" i="34"/>
  <c r="A10" i="34"/>
  <c r="B6" i="34"/>
  <c r="A14" i="34"/>
  <c r="B10" i="34"/>
  <c r="B14" i="34"/>
  <c r="A18" i="34"/>
  <c r="A34" i="34"/>
  <c r="B30" i="34"/>
  <c r="A22" i="34"/>
  <c r="B18" i="34"/>
  <c r="A26" i="34"/>
  <c r="B22" i="34"/>
  <c r="A6" i="20"/>
  <c r="B34" i="20"/>
  <c r="B18" i="20"/>
  <c r="A22" i="20"/>
  <c r="A30" i="20"/>
  <c r="B26" i="20"/>
  <c r="B6" i="20"/>
  <c r="A10" i="20"/>
  <c r="B10" i="20"/>
  <c r="A14" i="20"/>
  <c r="A18" i="20"/>
  <c r="B14" i="20"/>
  <c r="B30" i="20"/>
  <c r="A34" i="20"/>
  <c r="B22" i="20"/>
  <c r="A26" i="20"/>
  <c r="B18" i="18"/>
  <c r="A22" i="18"/>
  <c r="A6" i="18"/>
  <c r="B26" i="18"/>
  <c r="A30" i="18"/>
  <c r="B34" i="18"/>
  <c r="A10" i="18"/>
  <c r="B6" i="18"/>
  <c r="B10" i="18"/>
  <c r="A14" i="18"/>
  <c r="B14" i="18"/>
  <c r="A18" i="18"/>
  <c r="B30" i="18"/>
  <c r="A34" i="18"/>
  <c r="B22" i="18"/>
  <c r="A26" i="18"/>
  <c r="K34" i="43" l="1"/>
  <c r="J34" i="43"/>
  <c r="M35" i="43"/>
  <c r="I34" i="43"/>
  <c r="L35" i="43"/>
  <c r="H34" i="43"/>
  <c r="K35" i="43"/>
  <c r="G34" i="43"/>
  <c r="J35" i="43"/>
  <c r="F34" i="43"/>
  <c r="I35" i="43"/>
  <c r="D34" i="43"/>
  <c r="H35" i="43"/>
  <c r="C34" i="43"/>
  <c r="G35" i="43"/>
  <c r="F35" i="43"/>
  <c r="M34" i="43"/>
  <c r="L34" i="43"/>
  <c r="K10" i="43"/>
  <c r="J10" i="43"/>
  <c r="M11" i="43"/>
  <c r="I10" i="43"/>
  <c r="L11" i="43"/>
  <c r="H10" i="43"/>
  <c r="K11" i="43"/>
  <c r="G10" i="43"/>
  <c r="J11" i="43"/>
  <c r="F10" i="43"/>
  <c r="I11" i="43"/>
  <c r="D10" i="43"/>
  <c r="H11" i="43"/>
  <c r="C10" i="43"/>
  <c r="G11" i="43"/>
  <c r="F11" i="43"/>
  <c r="M10" i="43"/>
  <c r="L10" i="43"/>
  <c r="K27" i="43"/>
  <c r="G26" i="43"/>
  <c r="J27" i="43"/>
  <c r="F26" i="43"/>
  <c r="I27" i="43"/>
  <c r="D26" i="43"/>
  <c r="H27" i="43"/>
  <c r="C26" i="43"/>
  <c r="G27" i="43"/>
  <c r="F27" i="43"/>
  <c r="M26" i="43"/>
  <c r="L26" i="43"/>
  <c r="K26" i="43"/>
  <c r="K28" i="43" s="1"/>
  <c r="D75" i="43" s="1"/>
  <c r="J26" i="43"/>
  <c r="M27" i="43"/>
  <c r="I26" i="43"/>
  <c r="L27" i="43"/>
  <c r="H26" i="43"/>
  <c r="G31" i="43"/>
  <c r="F31" i="43"/>
  <c r="M30" i="43"/>
  <c r="L30" i="43"/>
  <c r="K30" i="43"/>
  <c r="J30" i="43"/>
  <c r="M31" i="43"/>
  <c r="I30" i="43"/>
  <c r="L31" i="43"/>
  <c r="H30" i="43"/>
  <c r="K31" i="43"/>
  <c r="G30" i="43"/>
  <c r="J31" i="43"/>
  <c r="F30" i="43"/>
  <c r="F32" i="43" s="1"/>
  <c r="D76" i="43" s="1"/>
  <c r="I31" i="43"/>
  <c r="D30" i="43"/>
  <c r="H31" i="43"/>
  <c r="C30" i="43"/>
  <c r="F27" i="42"/>
  <c r="L26" i="42"/>
  <c r="J26" i="42"/>
  <c r="L27" i="42"/>
  <c r="H26" i="42"/>
  <c r="K27" i="42"/>
  <c r="G26" i="42"/>
  <c r="M26" i="42"/>
  <c r="K26" i="42"/>
  <c r="F26" i="42"/>
  <c r="C26" i="42"/>
  <c r="M27" i="42"/>
  <c r="J27" i="42"/>
  <c r="I27" i="42"/>
  <c r="G27" i="42"/>
  <c r="D26" i="42"/>
  <c r="H27" i="42"/>
  <c r="I26" i="42"/>
  <c r="J18" i="42"/>
  <c r="L19" i="42"/>
  <c r="H18" i="42"/>
  <c r="J19" i="42"/>
  <c r="F18" i="42"/>
  <c r="H19" i="42"/>
  <c r="C18" i="42"/>
  <c r="G19" i="42"/>
  <c r="G18" i="42"/>
  <c r="D18" i="42"/>
  <c r="K19" i="42"/>
  <c r="I19" i="42"/>
  <c r="M19" i="42"/>
  <c r="F19" i="42"/>
  <c r="M18" i="42"/>
  <c r="L18" i="42"/>
  <c r="K18" i="42"/>
  <c r="I18" i="42"/>
  <c r="K22" i="43"/>
  <c r="J22" i="43"/>
  <c r="M23" i="43"/>
  <c r="I22" i="43"/>
  <c r="L23" i="43"/>
  <c r="H22" i="43"/>
  <c r="K23" i="43"/>
  <c r="G22" i="43"/>
  <c r="J23" i="43"/>
  <c r="F22" i="43"/>
  <c r="I23" i="43"/>
  <c r="D22" i="43"/>
  <c r="H23" i="43"/>
  <c r="C22" i="43"/>
  <c r="G23" i="43"/>
  <c r="F23" i="43"/>
  <c r="M22" i="43"/>
  <c r="L22" i="43"/>
  <c r="L7" i="42"/>
  <c r="H7" i="42"/>
  <c r="C6" i="42"/>
  <c r="G7" i="42"/>
  <c r="K7" i="42"/>
  <c r="D6" i="42"/>
  <c r="J7" i="42"/>
  <c r="F7" i="42"/>
  <c r="L6" i="42"/>
  <c r="K6" i="42"/>
  <c r="J6" i="42"/>
  <c r="I6" i="42"/>
  <c r="H6" i="42"/>
  <c r="G6" i="42"/>
  <c r="F6" i="42"/>
  <c r="I7" i="42"/>
  <c r="M6" i="42"/>
  <c r="M7" i="42"/>
  <c r="F15" i="42"/>
  <c r="L14" i="42"/>
  <c r="J14" i="42"/>
  <c r="L15" i="42"/>
  <c r="H14" i="42"/>
  <c r="K15" i="42"/>
  <c r="G14" i="42"/>
  <c r="G15" i="42"/>
  <c r="M14" i="42"/>
  <c r="I14" i="42"/>
  <c r="D14" i="42"/>
  <c r="C14" i="42"/>
  <c r="H15" i="42"/>
  <c r="K14" i="42"/>
  <c r="F14" i="42"/>
  <c r="J15" i="42"/>
  <c r="M15" i="42"/>
  <c r="I15" i="42"/>
  <c r="J23" i="42"/>
  <c r="F22" i="42"/>
  <c r="H23" i="42"/>
  <c r="C22" i="42"/>
  <c r="F23" i="42"/>
  <c r="L22" i="42"/>
  <c r="K22" i="42"/>
  <c r="L23" i="42"/>
  <c r="K23" i="42"/>
  <c r="G23" i="42"/>
  <c r="J22" i="42"/>
  <c r="I22" i="42"/>
  <c r="M23" i="42"/>
  <c r="I23" i="42"/>
  <c r="M22" i="42"/>
  <c r="H22" i="42"/>
  <c r="D22" i="42"/>
  <c r="G22" i="42"/>
  <c r="K15" i="43"/>
  <c r="G14" i="43"/>
  <c r="J15" i="43"/>
  <c r="F14" i="43"/>
  <c r="I15" i="43"/>
  <c r="D14" i="43"/>
  <c r="H15" i="43"/>
  <c r="C14" i="43"/>
  <c r="G15" i="43"/>
  <c r="F15" i="43"/>
  <c r="M14" i="43"/>
  <c r="L14" i="43"/>
  <c r="K14" i="43"/>
  <c r="K16" i="43" s="1"/>
  <c r="D57" i="43" s="1"/>
  <c r="J14" i="43"/>
  <c r="M15" i="43"/>
  <c r="I14" i="43"/>
  <c r="L15" i="43"/>
  <c r="H14" i="43"/>
  <c r="G19" i="43"/>
  <c r="F19" i="43"/>
  <c r="M18" i="43"/>
  <c r="L18" i="43"/>
  <c r="K18" i="43"/>
  <c r="J18" i="43"/>
  <c r="M19" i="43"/>
  <c r="I18" i="43"/>
  <c r="L19" i="43"/>
  <c r="H18" i="43"/>
  <c r="K19" i="43"/>
  <c r="G18" i="43"/>
  <c r="J19" i="43"/>
  <c r="F18" i="43"/>
  <c r="F20" i="43" s="1"/>
  <c r="I19" i="43"/>
  <c r="D18" i="43"/>
  <c r="H19" i="43"/>
  <c r="C18" i="43"/>
  <c r="G7" i="43"/>
  <c r="M6" i="43"/>
  <c r="L6" i="43"/>
  <c r="K6" i="43"/>
  <c r="J6" i="43"/>
  <c r="M7" i="43"/>
  <c r="I6" i="43"/>
  <c r="L7" i="43"/>
  <c r="H6" i="43"/>
  <c r="J7" i="43"/>
  <c r="F6" i="43"/>
  <c r="I7" i="43"/>
  <c r="D6" i="43"/>
  <c r="K7" i="43"/>
  <c r="H7" i="43"/>
  <c r="F7" i="43"/>
  <c r="G6" i="43"/>
  <c r="C6" i="43"/>
  <c r="H11" i="42"/>
  <c r="C10" i="42"/>
  <c r="L10" i="42"/>
  <c r="K10" i="42"/>
  <c r="G10" i="42"/>
  <c r="M11" i="42"/>
  <c r="F10" i="42"/>
  <c r="K11" i="42"/>
  <c r="I11" i="42"/>
  <c r="G11" i="42"/>
  <c r="J10" i="42"/>
  <c r="I10" i="42"/>
  <c r="H10" i="42"/>
  <c r="H12" i="42" s="1"/>
  <c r="D53" i="42" s="1"/>
  <c r="D10" i="42"/>
  <c r="L11" i="42"/>
  <c r="F11" i="42"/>
  <c r="J11" i="42"/>
  <c r="M10" i="42"/>
  <c r="J30" i="42"/>
  <c r="L31" i="42"/>
  <c r="H30" i="42"/>
  <c r="K31" i="42"/>
  <c r="J31" i="42"/>
  <c r="F30" i="42"/>
  <c r="H31" i="42"/>
  <c r="C30" i="42"/>
  <c r="G31" i="42"/>
  <c r="D30" i="42"/>
  <c r="I31" i="42"/>
  <c r="F31" i="42"/>
  <c r="I30" i="42"/>
  <c r="G30" i="42"/>
  <c r="M31" i="42"/>
  <c r="L30" i="42"/>
  <c r="M30" i="42"/>
  <c r="K30" i="42"/>
  <c r="J35" i="42"/>
  <c r="F34" i="42"/>
  <c r="H35" i="42"/>
  <c r="C34" i="42"/>
  <c r="G35" i="42"/>
  <c r="F35" i="42"/>
  <c r="L34" i="42"/>
  <c r="K34" i="42"/>
  <c r="M35" i="42"/>
  <c r="K35" i="42"/>
  <c r="I35" i="42"/>
  <c r="M34" i="42"/>
  <c r="J34" i="42"/>
  <c r="J36" i="42" s="1"/>
  <c r="D103" i="42" s="1"/>
  <c r="L35" i="42"/>
  <c r="I34" i="42"/>
  <c r="H34" i="42"/>
  <c r="G34" i="42"/>
  <c r="D34" i="42"/>
  <c r="L6" i="34"/>
  <c r="K15" i="35"/>
  <c r="G14" i="35"/>
  <c r="F14" i="35"/>
  <c r="H14" i="35"/>
  <c r="J15" i="35"/>
  <c r="I15" i="35"/>
  <c r="D14" i="35"/>
  <c r="H15" i="35"/>
  <c r="C14" i="35"/>
  <c r="G15" i="35"/>
  <c r="F15" i="35"/>
  <c r="L15" i="35"/>
  <c r="M14" i="35"/>
  <c r="M15" i="35"/>
  <c r="L14" i="35"/>
  <c r="I14" i="35"/>
  <c r="K14" i="35"/>
  <c r="J14" i="35"/>
  <c r="K10" i="35"/>
  <c r="J10" i="35"/>
  <c r="M11" i="35"/>
  <c r="I10" i="35"/>
  <c r="L11" i="35"/>
  <c r="H10" i="35"/>
  <c r="K11" i="35"/>
  <c r="L10" i="35"/>
  <c r="G10" i="35"/>
  <c r="J11" i="35"/>
  <c r="F10" i="35"/>
  <c r="I11" i="35"/>
  <c r="D10" i="35"/>
  <c r="H11" i="35"/>
  <c r="C10" i="35"/>
  <c r="G11" i="35"/>
  <c r="F11" i="35"/>
  <c r="M10" i="35"/>
  <c r="K34" i="35"/>
  <c r="J34" i="35"/>
  <c r="M35" i="35"/>
  <c r="I34" i="35"/>
  <c r="L35" i="35"/>
  <c r="H34" i="35"/>
  <c r="L34" i="35"/>
  <c r="K35" i="35"/>
  <c r="G34" i="35"/>
  <c r="J35" i="35"/>
  <c r="F34" i="35"/>
  <c r="I35" i="35"/>
  <c r="D34" i="35"/>
  <c r="M34" i="35"/>
  <c r="H35" i="35"/>
  <c r="C34" i="35"/>
  <c r="G35" i="35"/>
  <c r="F35" i="35"/>
  <c r="G31" i="35"/>
  <c r="F31" i="35"/>
  <c r="M30" i="35"/>
  <c r="L30" i="35"/>
  <c r="D30" i="35"/>
  <c r="K30" i="35"/>
  <c r="J30" i="35"/>
  <c r="H31" i="35"/>
  <c r="M31" i="35"/>
  <c r="I30" i="35"/>
  <c r="C30" i="35"/>
  <c r="L31" i="35"/>
  <c r="H30" i="35"/>
  <c r="I31" i="35"/>
  <c r="K31" i="35"/>
  <c r="G30" i="35"/>
  <c r="J31" i="35"/>
  <c r="F30" i="35"/>
  <c r="G19" i="35"/>
  <c r="C18" i="35"/>
  <c r="F19" i="35"/>
  <c r="M18" i="35"/>
  <c r="L18" i="35"/>
  <c r="K18" i="35"/>
  <c r="J18" i="35"/>
  <c r="D18" i="35"/>
  <c r="M19" i="35"/>
  <c r="I18" i="35"/>
  <c r="H19" i="35"/>
  <c r="L19" i="35"/>
  <c r="H18" i="35"/>
  <c r="K19" i="35"/>
  <c r="G18" i="35"/>
  <c r="I19" i="35"/>
  <c r="J19" i="35"/>
  <c r="F18" i="35"/>
  <c r="K22" i="35"/>
  <c r="J22" i="35"/>
  <c r="M23" i="35"/>
  <c r="I22" i="35"/>
  <c r="L22" i="35"/>
  <c r="L23" i="35"/>
  <c r="H22" i="35"/>
  <c r="K23" i="35"/>
  <c r="G22" i="35"/>
  <c r="J23" i="35"/>
  <c r="F22" i="35"/>
  <c r="M22" i="35"/>
  <c r="I23" i="35"/>
  <c r="D22" i="35"/>
  <c r="H23" i="35"/>
  <c r="C22" i="35"/>
  <c r="G23" i="35"/>
  <c r="F23" i="35"/>
  <c r="G7" i="35"/>
  <c r="C6" i="35"/>
  <c r="F7" i="35"/>
  <c r="M6" i="35"/>
  <c r="D6" i="35"/>
  <c r="L6" i="35"/>
  <c r="K6" i="35"/>
  <c r="J6" i="35"/>
  <c r="I7" i="35"/>
  <c r="M7" i="35"/>
  <c r="I6" i="35"/>
  <c r="L7" i="35"/>
  <c r="H6" i="35"/>
  <c r="H7" i="35"/>
  <c r="K7" i="35"/>
  <c r="G6" i="35"/>
  <c r="J7" i="35"/>
  <c r="F6" i="35"/>
  <c r="K27" i="35"/>
  <c r="G26" i="35"/>
  <c r="L27" i="35"/>
  <c r="J27" i="35"/>
  <c r="F26" i="35"/>
  <c r="I27" i="35"/>
  <c r="D26" i="35"/>
  <c r="I26" i="35"/>
  <c r="H27" i="35"/>
  <c r="C26" i="35"/>
  <c r="G27" i="35"/>
  <c r="F27" i="35"/>
  <c r="M26" i="35"/>
  <c r="L26" i="35"/>
  <c r="H26" i="35"/>
  <c r="K26" i="35"/>
  <c r="M27" i="35"/>
  <c r="J26" i="35"/>
  <c r="H15" i="34"/>
  <c r="C14" i="34"/>
  <c r="G15" i="34"/>
  <c r="F15" i="34"/>
  <c r="M14" i="34"/>
  <c r="J14" i="34"/>
  <c r="G14" i="34"/>
  <c r="F14" i="34"/>
  <c r="D14" i="34"/>
  <c r="M15" i="34"/>
  <c r="K15" i="34"/>
  <c r="J15" i="34"/>
  <c r="L15" i="34"/>
  <c r="I15" i="34"/>
  <c r="L14" i="34"/>
  <c r="K14" i="34"/>
  <c r="I14" i="34"/>
  <c r="H14" i="34"/>
  <c r="H7" i="34"/>
  <c r="I7" i="34"/>
  <c r="L11" i="34"/>
  <c r="H10" i="34"/>
  <c r="F10" i="34"/>
  <c r="I11" i="34"/>
  <c r="K11" i="34"/>
  <c r="G10" i="34"/>
  <c r="J11" i="34"/>
  <c r="D10" i="34"/>
  <c r="F11" i="34"/>
  <c r="M10" i="34"/>
  <c r="L10" i="34"/>
  <c r="K10" i="34"/>
  <c r="J10" i="34"/>
  <c r="C10" i="34"/>
  <c r="I10" i="34"/>
  <c r="M11" i="34"/>
  <c r="H11" i="34"/>
  <c r="G11" i="34"/>
  <c r="K7" i="34"/>
  <c r="L30" i="34"/>
  <c r="I30" i="34"/>
  <c r="K30" i="34"/>
  <c r="J30" i="34"/>
  <c r="M31" i="34"/>
  <c r="J31" i="34"/>
  <c r="F30" i="34"/>
  <c r="I31" i="34"/>
  <c r="D30" i="34"/>
  <c r="H30" i="34"/>
  <c r="G30" i="34"/>
  <c r="C30" i="34"/>
  <c r="L31" i="34"/>
  <c r="K31" i="34"/>
  <c r="H31" i="34"/>
  <c r="G31" i="34"/>
  <c r="F31" i="34"/>
  <c r="M30" i="34"/>
  <c r="L7" i="34"/>
  <c r="F7" i="34"/>
  <c r="H27" i="34"/>
  <c r="C26" i="34"/>
  <c r="G27" i="34"/>
  <c r="F27" i="34"/>
  <c r="M26" i="34"/>
  <c r="J26" i="34"/>
  <c r="M27" i="34"/>
  <c r="I26" i="34"/>
  <c r="L26" i="34"/>
  <c r="K26" i="34"/>
  <c r="H26" i="34"/>
  <c r="G26" i="34"/>
  <c r="D26" i="34"/>
  <c r="F26" i="34"/>
  <c r="L27" i="34"/>
  <c r="K27" i="34"/>
  <c r="J27" i="34"/>
  <c r="I27" i="34"/>
  <c r="F6" i="34"/>
  <c r="C6" i="34"/>
  <c r="J7" i="34"/>
  <c r="L23" i="34"/>
  <c r="H22" i="34"/>
  <c r="K23" i="34"/>
  <c r="G22" i="34"/>
  <c r="I23" i="34"/>
  <c r="J23" i="34"/>
  <c r="F22" i="34"/>
  <c r="D22" i="34"/>
  <c r="F23" i="34"/>
  <c r="M22" i="34"/>
  <c r="H23" i="34"/>
  <c r="G23" i="34"/>
  <c r="L22" i="34"/>
  <c r="L24" i="34" s="1"/>
  <c r="D68" i="34" s="1"/>
  <c r="K22" i="34"/>
  <c r="I22" i="34"/>
  <c r="C22" i="34"/>
  <c r="J22" i="34"/>
  <c r="M23" i="34"/>
  <c r="D6" i="34"/>
  <c r="I6" i="34"/>
  <c r="G6" i="34"/>
  <c r="M7" i="34"/>
  <c r="L35" i="34"/>
  <c r="H34" i="34"/>
  <c r="K35" i="34"/>
  <c r="G34" i="34"/>
  <c r="D34" i="34"/>
  <c r="J35" i="34"/>
  <c r="F34" i="34"/>
  <c r="I35" i="34"/>
  <c r="F35" i="34"/>
  <c r="M34" i="34"/>
  <c r="C34" i="34"/>
  <c r="M35" i="34"/>
  <c r="H35" i="34"/>
  <c r="G35" i="34"/>
  <c r="L34" i="34"/>
  <c r="K34" i="34"/>
  <c r="J34" i="34"/>
  <c r="I34" i="34"/>
  <c r="H6" i="34"/>
  <c r="J6" i="34"/>
  <c r="L18" i="34"/>
  <c r="M19" i="34"/>
  <c r="K18" i="34"/>
  <c r="J18" i="34"/>
  <c r="I18" i="34"/>
  <c r="J19" i="34"/>
  <c r="F18" i="34"/>
  <c r="I19" i="34"/>
  <c r="L19" i="34"/>
  <c r="K19" i="34"/>
  <c r="H19" i="34"/>
  <c r="G19" i="34"/>
  <c r="M18" i="34"/>
  <c r="H18" i="34"/>
  <c r="F19" i="34"/>
  <c r="G18" i="34"/>
  <c r="D18" i="34"/>
  <c r="C18" i="34"/>
  <c r="G7" i="34"/>
  <c r="K6" i="34"/>
  <c r="M6" i="34"/>
  <c r="M7" i="20"/>
  <c r="I35" i="20"/>
  <c r="M34" i="20"/>
  <c r="L35" i="20"/>
  <c r="H34" i="20"/>
  <c r="L34" i="20"/>
  <c r="K34" i="20"/>
  <c r="F35" i="20"/>
  <c r="J34" i="20"/>
  <c r="M35" i="20"/>
  <c r="I34" i="20"/>
  <c r="G35" i="20"/>
  <c r="K35" i="20"/>
  <c r="G34" i="20"/>
  <c r="J35" i="20"/>
  <c r="F34" i="20"/>
  <c r="H35" i="20"/>
  <c r="I31" i="20"/>
  <c r="H31" i="20"/>
  <c r="G31" i="20"/>
  <c r="F31" i="20"/>
  <c r="M30" i="20"/>
  <c r="K30" i="20"/>
  <c r="L30" i="20"/>
  <c r="L31" i="20"/>
  <c r="J30" i="20"/>
  <c r="M31" i="20"/>
  <c r="I30" i="20"/>
  <c r="H30" i="20"/>
  <c r="K31" i="20"/>
  <c r="G30" i="20"/>
  <c r="J31" i="20"/>
  <c r="F30" i="20"/>
  <c r="K6" i="20"/>
  <c r="H7" i="20"/>
  <c r="I27" i="20"/>
  <c r="H27" i="20"/>
  <c r="G27" i="20"/>
  <c r="F27" i="20"/>
  <c r="M26" i="20"/>
  <c r="F26" i="20"/>
  <c r="L26" i="20"/>
  <c r="K26" i="20"/>
  <c r="J26" i="20"/>
  <c r="M27" i="20"/>
  <c r="I26" i="20"/>
  <c r="L27" i="20"/>
  <c r="H26" i="20"/>
  <c r="K27" i="20"/>
  <c r="G26" i="20"/>
  <c r="J27" i="20"/>
  <c r="I23" i="20"/>
  <c r="H23" i="20"/>
  <c r="G23" i="20"/>
  <c r="M22" i="20"/>
  <c r="M23" i="20"/>
  <c r="I22" i="20"/>
  <c r="H22" i="20"/>
  <c r="L22" i="20"/>
  <c r="K22" i="20"/>
  <c r="J22" i="20"/>
  <c r="L23" i="20"/>
  <c r="F23" i="20"/>
  <c r="K23" i="20"/>
  <c r="G22" i="20"/>
  <c r="J23" i="20"/>
  <c r="F22" i="20"/>
  <c r="I7" i="20"/>
  <c r="J7" i="20"/>
  <c r="I19" i="20"/>
  <c r="G19" i="20"/>
  <c r="F19" i="20"/>
  <c r="M18" i="20"/>
  <c r="H18" i="20"/>
  <c r="L18" i="20"/>
  <c r="I18" i="20"/>
  <c r="K18" i="20"/>
  <c r="M19" i="20"/>
  <c r="L19" i="20"/>
  <c r="J18" i="20"/>
  <c r="K19" i="20"/>
  <c r="G18" i="20"/>
  <c r="J19" i="20"/>
  <c r="F18" i="20"/>
  <c r="H19" i="20"/>
  <c r="I15" i="20"/>
  <c r="H15" i="20"/>
  <c r="G15" i="20"/>
  <c r="M14" i="20"/>
  <c r="K14" i="20"/>
  <c r="H14" i="20"/>
  <c r="L14" i="20"/>
  <c r="J14" i="20"/>
  <c r="L15" i="20"/>
  <c r="F15" i="20"/>
  <c r="M15" i="20"/>
  <c r="I14" i="20"/>
  <c r="K15" i="20"/>
  <c r="G14" i="20"/>
  <c r="J15" i="20"/>
  <c r="F14" i="20"/>
  <c r="I11" i="20"/>
  <c r="H11" i="20"/>
  <c r="F11" i="20"/>
  <c r="M10" i="20"/>
  <c r="L10" i="20"/>
  <c r="J10" i="20"/>
  <c r="I10" i="20"/>
  <c r="K10" i="20"/>
  <c r="M11" i="20"/>
  <c r="L11" i="20"/>
  <c r="H10" i="20"/>
  <c r="K11" i="20"/>
  <c r="G10" i="20"/>
  <c r="J11" i="20"/>
  <c r="F10" i="20"/>
  <c r="F12" i="20" s="1"/>
  <c r="G11" i="20"/>
  <c r="L6" i="20"/>
  <c r="G7" i="20"/>
  <c r="L7" i="20"/>
  <c r="M6" i="20"/>
  <c r="H6" i="20"/>
  <c r="I6" i="20"/>
  <c r="J6" i="20"/>
  <c r="K7" i="20"/>
  <c r="G6" i="20"/>
  <c r="F6" i="20"/>
  <c r="D6" i="20"/>
  <c r="A45" i="20" s="1"/>
  <c r="C45" i="20" s="1"/>
  <c r="F7" i="20"/>
  <c r="C6" i="20"/>
  <c r="C18" i="20"/>
  <c r="D18" i="20"/>
  <c r="D26" i="20"/>
  <c r="C26" i="20"/>
  <c r="D14" i="20"/>
  <c r="C14" i="20"/>
  <c r="D34" i="20"/>
  <c r="C34" i="20"/>
  <c r="D10" i="20"/>
  <c r="C10" i="20"/>
  <c r="C30" i="20"/>
  <c r="D30" i="20"/>
  <c r="D22" i="20"/>
  <c r="C22" i="20"/>
  <c r="M15" i="18"/>
  <c r="K7" i="18"/>
  <c r="J11" i="18"/>
  <c r="I19" i="18"/>
  <c r="J18" i="18"/>
  <c r="M19" i="18"/>
  <c r="L18" i="18"/>
  <c r="J31" i="18"/>
  <c r="M30" i="18"/>
  <c r="G30" i="18"/>
  <c r="F31" i="18"/>
  <c r="K31" i="18"/>
  <c r="G31" i="18"/>
  <c r="H30" i="18"/>
  <c r="C30" i="18"/>
  <c r="L31" i="18"/>
  <c r="H31" i="18"/>
  <c r="I30" i="18"/>
  <c r="D30" i="18"/>
  <c r="M31" i="18"/>
  <c r="K30" i="18"/>
  <c r="J30" i="18"/>
  <c r="L30" i="18"/>
  <c r="I31" i="18"/>
  <c r="F30" i="18"/>
  <c r="F18" i="18"/>
  <c r="H19" i="18"/>
  <c r="M18" i="18"/>
  <c r="J19" i="18"/>
  <c r="J26" i="18"/>
  <c r="K26" i="18"/>
  <c r="L26" i="18"/>
  <c r="M26" i="18"/>
  <c r="F27" i="18"/>
  <c r="G26" i="18"/>
  <c r="G27" i="18"/>
  <c r="F26" i="18"/>
  <c r="K27" i="18"/>
  <c r="C26" i="18"/>
  <c r="I27" i="18"/>
  <c r="I26" i="18"/>
  <c r="H26" i="18"/>
  <c r="H27" i="18"/>
  <c r="L27" i="18"/>
  <c r="D26" i="18"/>
  <c r="J27" i="18"/>
  <c r="M27" i="18"/>
  <c r="I18" i="18"/>
  <c r="G19" i="18"/>
  <c r="K18" i="18"/>
  <c r="H18" i="18"/>
  <c r="H20" i="18" s="1"/>
  <c r="D69" i="18" s="1"/>
  <c r="L19" i="18"/>
  <c r="C18" i="18"/>
  <c r="F19" i="18"/>
  <c r="K19" i="18"/>
  <c r="G18" i="18"/>
  <c r="G22" i="18"/>
  <c r="H23" i="18"/>
  <c r="K23" i="18"/>
  <c r="F23" i="18"/>
  <c r="I23" i="18"/>
  <c r="I22" i="18"/>
  <c r="D22" i="18"/>
  <c r="M23" i="18"/>
  <c r="J22" i="18"/>
  <c r="H22" i="18"/>
  <c r="K22" i="18"/>
  <c r="L22" i="18"/>
  <c r="G23" i="18"/>
  <c r="L23" i="18"/>
  <c r="M22" i="18"/>
  <c r="F22" i="18"/>
  <c r="J23" i="18"/>
  <c r="C22" i="18"/>
  <c r="G35" i="18"/>
  <c r="H35" i="18"/>
  <c r="C34" i="18"/>
  <c r="D34" i="18"/>
  <c r="I35" i="18"/>
  <c r="G34" i="18"/>
  <c r="H34" i="18"/>
  <c r="I34" i="18"/>
  <c r="L35" i="18"/>
  <c r="J35" i="18"/>
  <c r="M35" i="18"/>
  <c r="K35" i="18"/>
  <c r="F34" i="18"/>
  <c r="F35" i="18"/>
  <c r="M34" i="18"/>
  <c r="J34" i="18"/>
  <c r="L34" i="18"/>
  <c r="K34" i="18"/>
  <c r="D18" i="18"/>
  <c r="A71" i="18" s="1"/>
  <c r="C71" i="18" s="1"/>
  <c r="F11" i="18"/>
  <c r="F10" i="18"/>
  <c r="I11" i="18"/>
  <c r="G10" i="18"/>
  <c r="G11" i="18"/>
  <c r="J6" i="18"/>
  <c r="J14" i="18"/>
  <c r="L15" i="18"/>
  <c r="M11" i="18"/>
  <c r="K14" i="18"/>
  <c r="J10" i="18"/>
  <c r="L6" i="18"/>
  <c r="G15" i="18"/>
  <c r="L7" i="18"/>
  <c r="L10" i="18"/>
  <c r="M7" i="18"/>
  <c r="G14" i="18"/>
  <c r="C10" i="18"/>
  <c r="L11" i="18"/>
  <c r="M10" i="18"/>
  <c r="H6" i="18"/>
  <c r="H15" i="18"/>
  <c r="H7" i="18"/>
  <c r="I14" i="18"/>
  <c r="I6" i="18"/>
  <c r="I15" i="18"/>
  <c r="J7" i="18"/>
  <c r="G7" i="18"/>
  <c r="K15" i="18"/>
  <c r="D10" i="18"/>
  <c r="C6" i="18"/>
  <c r="K10" i="18"/>
  <c r="H10" i="18"/>
  <c r="M6" i="18"/>
  <c r="I7" i="18"/>
  <c r="M14" i="18"/>
  <c r="H11" i="18"/>
  <c r="K11" i="18"/>
  <c r="D6" i="18"/>
  <c r="F6" i="18"/>
  <c r="I10" i="18"/>
  <c r="G6" i="18"/>
  <c r="H14" i="18"/>
  <c r="L14" i="18"/>
  <c r="K6" i="18"/>
  <c r="J15" i="18"/>
  <c r="D14" i="18"/>
  <c r="C14" i="18"/>
  <c r="F14" i="18"/>
  <c r="F7" i="18"/>
  <c r="F15" i="18"/>
  <c r="G36" i="42" l="1"/>
  <c r="D100" i="42" s="1"/>
  <c r="M12" i="42"/>
  <c r="D58" i="42" s="1"/>
  <c r="L12" i="43"/>
  <c r="D54" i="43" s="1"/>
  <c r="L28" i="43"/>
  <c r="K24" i="42"/>
  <c r="D80" i="42" s="1"/>
  <c r="G28" i="43"/>
  <c r="D71" i="43" s="1"/>
  <c r="G12" i="43"/>
  <c r="D49" i="43" s="1"/>
  <c r="K12" i="42"/>
  <c r="D56" i="42" s="1"/>
  <c r="L32" i="42"/>
  <c r="D97" i="42" s="1"/>
  <c r="K8" i="43"/>
  <c r="D46" i="43" s="1"/>
  <c r="L20" i="42"/>
  <c r="D73" i="42" s="1"/>
  <c r="M12" i="43"/>
  <c r="D55" i="43" s="1"/>
  <c r="G20" i="43"/>
  <c r="I24" i="42"/>
  <c r="D78" i="42" s="1"/>
  <c r="G32" i="43"/>
  <c r="D77" i="43" s="1"/>
  <c r="J20" i="43"/>
  <c r="D61" i="43" s="1"/>
  <c r="J32" i="43"/>
  <c r="D80" i="43" s="1"/>
  <c r="I36" i="43"/>
  <c r="D85" i="43" s="1"/>
  <c r="F16" i="42"/>
  <c r="D59" i="42" s="1"/>
  <c r="J24" i="42"/>
  <c r="D79" i="42" s="1"/>
  <c r="L8" i="42"/>
  <c r="D49" i="42" s="1"/>
  <c r="K24" i="43"/>
  <c r="D67" i="43" s="1"/>
  <c r="G8" i="43"/>
  <c r="H16" i="42"/>
  <c r="D61" i="42" s="1"/>
  <c r="H12" i="43"/>
  <c r="D50" i="43" s="1"/>
  <c r="J8" i="42"/>
  <c r="D47" i="42" s="1"/>
  <c r="M24" i="43"/>
  <c r="D69" i="43" s="1"/>
  <c r="H36" i="42"/>
  <c r="D101" i="42" s="1"/>
  <c r="H16" i="43"/>
  <c r="H28" i="43"/>
  <c r="D72" i="43" s="1"/>
  <c r="L20" i="43"/>
  <c r="D63" i="43" s="1"/>
  <c r="F28" i="42"/>
  <c r="D83" i="42" s="1"/>
  <c r="L32" i="43"/>
  <c r="D81" i="43" s="1"/>
  <c r="H32" i="42"/>
  <c r="D93" i="42" s="1"/>
  <c r="L8" i="43"/>
  <c r="D47" i="43" s="1"/>
  <c r="M20" i="43"/>
  <c r="D64" i="43" s="1"/>
  <c r="M24" i="42"/>
  <c r="D82" i="42" s="1"/>
  <c r="F8" i="42"/>
  <c r="D43" i="42" s="1"/>
  <c r="M20" i="42"/>
  <c r="D74" i="42" s="1"/>
  <c r="H20" i="42"/>
  <c r="D69" i="42" s="1"/>
  <c r="M32" i="43"/>
  <c r="G32" i="42"/>
  <c r="D92" i="42" s="1"/>
  <c r="G16" i="43"/>
  <c r="G24" i="43"/>
  <c r="K36" i="43"/>
  <c r="D87" i="43" s="1"/>
  <c r="H20" i="43"/>
  <c r="K8" i="42"/>
  <c r="D48" i="42" s="1"/>
  <c r="I24" i="43"/>
  <c r="D65" i="43" s="1"/>
  <c r="H32" i="43"/>
  <c r="D78" i="43" s="1"/>
  <c r="F36" i="42"/>
  <c r="D99" i="42" s="1"/>
  <c r="L28" i="42"/>
  <c r="D89" i="42" s="1"/>
  <c r="F32" i="42"/>
  <c r="D91" i="42" s="1"/>
  <c r="G24" i="42"/>
  <c r="D76" i="42" s="1"/>
  <c r="I20" i="42"/>
  <c r="D70" i="42" s="1"/>
  <c r="L36" i="43"/>
  <c r="I16" i="43"/>
  <c r="F16" i="43"/>
  <c r="H24" i="42"/>
  <c r="D77" i="42" s="1"/>
  <c r="F24" i="43"/>
  <c r="I28" i="43"/>
  <c r="D73" i="43" s="1"/>
  <c r="F28" i="43"/>
  <c r="D70" i="43" s="1"/>
  <c r="F12" i="43"/>
  <c r="K28" i="42"/>
  <c r="D88" i="42" s="1"/>
  <c r="F24" i="42"/>
  <c r="D75" i="42" s="1"/>
  <c r="J36" i="43"/>
  <c r="D86" i="43" s="1"/>
  <c r="A104" i="42"/>
  <c r="C104" i="42" s="1"/>
  <c r="A101" i="42"/>
  <c r="C101" i="42" s="1"/>
  <c r="A103" i="42"/>
  <c r="C103" i="42" s="1"/>
  <c r="E103" i="42" s="1"/>
  <c r="F103" i="42" s="1"/>
  <c r="A105" i="42"/>
  <c r="C105" i="42" s="1"/>
  <c r="A102" i="42"/>
  <c r="C102" i="42" s="1"/>
  <c r="A106" i="42"/>
  <c r="C106" i="42" s="1"/>
  <c r="A100" i="42"/>
  <c r="C100" i="42" s="1"/>
  <c r="A99" i="42"/>
  <c r="C99" i="42" s="1"/>
  <c r="L16" i="43"/>
  <c r="D58" i="43" s="1"/>
  <c r="I8" i="42"/>
  <c r="D46" i="42" s="1"/>
  <c r="L24" i="43"/>
  <c r="D68" i="43" s="1"/>
  <c r="H24" i="43"/>
  <c r="I28" i="42"/>
  <c r="D86" i="42" s="1"/>
  <c r="A83" i="43"/>
  <c r="C83" i="43" s="1"/>
  <c r="A85" i="43"/>
  <c r="C85" i="43" s="1"/>
  <c r="A87" i="43"/>
  <c r="C87" i="43" s="1"/>
  <c r="A82" i="43"/>
  <c r="C82" i="43" s="1"/>
  <c r="A84" i="43"/>
  <c r="C84" i="43" s="1"/>
  <c r="A86" i="43"/>
  <c r="C86" i="43" s="1"/>
  <c r="G12" i="42"/>
  <c r="D52" i="42" s="1"/>
  <c r="F8" i="43"/>
  <c r="D43" i="43" s="1"/>
  <c r="M16" i="43"/>
  <c r="D59" i="43" s="1"/>
  <c r="A63" i="42"/>
  <c r="C63" i="42" s="1"/>
  <c r="A60" i="42"/>
  <c r="C60" i="42" s="1"/>
  <c r="A62" i="42"/>
  <c r="C62" i="42" s="1"/>
  <c r="A64" i="42"/>
  <c r="C64" i="42" s="1"/>
  <c r="A66" i="42"/>
  <c r="C66" i="42" s="1"/>
  <c r="A61" i="42"/>
  <c r="C61" i="42" s="1"/>
  <c r="A65" i="42"/>
  <c r="C65" i="42" s="1"/>
  <c r="A59" i="42"/>
  <c r="C59" i="42" s="1"/>
  <c r="H28" i="42"/>
  <c r="D85" i="42" s="1"/>
  <c r="M28" i="43"/>
  <c r="A92" i="42"/>
  <c r="C92" i="42" s="1"/>
  <c r="A91" i="42"/>
  <c r="C91" i="42" s="1"/>
  <c r="A98" i="42"/>
  <c r="C98" i="42" s="1"/>
  <c r="A93" i="42"/>
  <c r="C93" i="42" s="1"/>
  <c r="A95" i="42"/>
  <c r="C95" i="42" s="1"/>
  <c r="A94" i="42"/>
  <c r="C94" i="42" s="1"/>
  <c r="A97" i="42"/>
  <c r="C97" i="42" s="1"/>
  <c r="A96" i="42"/>
  <c r="C96" i="42" s="1"/>
  <c r="I16" i="42"/>
  <c r="D62" i="42" s="1"/>
  <c r="A68" i="42"/>
  <c r="C68" i="42" s="1"/>
  <c r="A74" i="42"/>
  <c r="C74" i="42" s="1"/>
  <c r="A69" i="42"/>
  <c r="C69" i="42" s="1"/>
  <c r="A71" i="42"/>
  <c r="C71" i="42" s="1"/>
  <c r="A73" i="42"/>
  <c r="C73" i="42" s="1"/>
  <c r="A72" i="42"/>
  <c r="C72" i="42" s="1"/>
  <c r="A70" i="42"/>
  <c r="C70" i="42" s="1"/>
  <c r="A67" i="42"/>
  <c r="C67" i="42" s="1"/>
  <c r="E67" i="42" s="1"/>
  <c r="F67" i="42" s="1"/>
  <c r="A89" i="42"/>
  <c r="C89" i="42" s="1"/>
  <c r="A86" i="42"/>
  <c r="C86" i="42" s="1"/>
  <c r="A83" i="42"/>
  <c r="C83" i="42" s="1"/>
  <c r="A90" i="42"/>
  <c r="C90" i="42" s="1"/>
  <c r="A85" i="42"/>
  <c r="C85" i="42" s="1"/>
  <c r="A84" i="42"/>
  <c r="C84" i="42" s="1"/>
  <c r="A88" i="42"/>
  <c r="C88" i="42" s="1"/>
  <c r="A87" i="42"/>
  <c r="C87" i="42" s="1"/>
  <c r="I12" i="43"/>
  <c r="D51" i="43" s="1"/>
  <c r="F36" i="43"/>
  <c r="D82" i="43" s="1"/>
  <c r="I36" i="42"/>
  <c r="D102" i="42" s="1"/>
  <c r="L12" i="42"/>
  <c r="D57" i="42" s="1"/>
  <c r="H8" i="43"/>
  <c r="M16" i="42"/>
  <c r="D66" i="42" s="1"/>
  <c r="G20" i="42"/>
  <c r="D68" i="42" s="1"/>
  <c r="J28" i="42"/>
  <c r="D87" i="42" s="1"/>
  <c r="A78" i="43"/>
  <c r="C78" i="43" s="1"/>
  <c r="A80" i="43"/>
  <c r="C80" i="43" s="1"/>
  <c r="A77" i="43"/>
  <c r="C77" i="43" s="1"/>
  <c r="A79" i="43"/>
  <c r="C79" i="43" s="1"/>
  <c r="A81" i="43"/>
  <c r="C81" i="43" s="1"/>
  <c r="A76" i="43"/>
  <c r="C76" i="43" s="1"/>
  <c r="E76" i="43" s="1"/>
  <c r="F76" i="43" s="1"/>
  <c r="A51" i="42"/>
  <c r="C51" i="42" s="1"/>
  <c r="A57" i="42"/>
  <c r="C57" i="42" s="1"/>
  <c r="A52" i="42"/>
  <c r="C52" i="42" s="1"/>
  <c r="A54" i="42"/>
  <c r="C54" i="42" s="1"/>
  <c r="A56" i="42"/>
  <c r="C56" i="42" s="1"/>
  <c r="A55" i="42"/>
  <c r="C55" i="42" s="1"/>
  <c r="A58" i="42"/>
  <c r="C58" i="42" s="1"/>
  <c r="A53" i="42"/>
  <c r="C53" i="42" s="1"/>
  <c r="E53" i="42" s="1"/>
  <c r="F53" i="42" s="1"/>
  <c r="I20" i="43"/>
  <c r="D60" i="43" s="1"/>
  <c r="J24" i="43"/>
  <c r="D66" i="43" s="1"/>
  <c r="I32" i="43"/>
  <c r="D79" i="43" s="1"/>
  <c r="J12" i="43"/>
  <c r="D52" i="43" s="1"/>
  <c r="G36" i="43"/>
  <c r="D83" i="43" s="1"/>
  <c r="I8" i="43"/>
  <c r="G16" i="42"/>
  <c r="D60" i="42" s="1"/>
  <c r="K12" i="43"/>
  <c r="D53" i="43" s="1"/>
  <c r="M36" i="42"/>
  <c r="D106" i="42" s="1"/>
  <c r="K32" i="42"/>
  <c r="D96" i="42" s="1"/>
  <c r="I12" i="42"/>
  <c r="D54" i="42" s="1"/>
  <c r="A59" i="43"/>
  <c r="C59" i="43" s="1"/>
  <c r="A56" i="43"/>
  <c r="C56" i="43" s="1"/>
  <c r="A58" i="43"/>
  <c r="C58" i="43" s="1"/>
  <c r="A57" i="43"/>
  <c r="C57" i="43" s="1"/>
  <c r="E57" i="43" s="1"/>
  <c r="F57" i="43" s="1"/>
  <c r="L24" i="42"/>
  <c r="D81" i="42" s="1"/>
  <c r="A49" i="42"/>
  <c r="C49" i="42" s="1"/>
  <c r="A47" i="42"/>
  <c r="C47" i="42" s="1"/>
  <c r="A45" i="42"/>
  <c r="C45" i="42" s="1"/>
  <c r="A44" i="42"/>
  <c r="C44" i="42" s="1"/>
  <c r="E44" i="42" s="1"/>
  <c r="F44" i="42" s="1"/>
  <c r="A50" i="42"/>
  <c r="C50" i="42" s="1"/>
  <c r="A48" i="42"/>
  <c r="C48" i="42" s="1"/>
  <c r="A46" i="42"/>
  <c r="C46" i="42" s="1"/>
  <c r="A43" i="42"/>
  <c r="C43" i="42" s="1"/>
  <c r="A66" i="43"/>
  <c r="C66" i="43" s="1"/>
  <c r="A68" i="43"/>
  <c r="C68" i="43" s="1"/>
  <c r="A65" i="43"/>
  <c r="C65" i="43" s="1"/>
  <c r="A67" i="43"/>
  <c r="C67" i="43" s="1"/>
  <c r="A69" i="43"/>
  <c r="C69" i="43" s="1"/>
  <c r="A71" i="43"/>
  <c r="C71" i="43" s="1"/>
  <c r="A73" i="43"/>
  <c r="C73" i="43" s="1"/>
  <c r="A75" i="43"/>
  <c r="C75" i="43" s="1"/>
  <c r="E75" i="43" s="1"/>
  <c r="F75" i="43" s="1"/>
  <c r="A70" i="43"/>
  <c r="C70" i="43" s="1"/>
  <c r="A72" i="43"/>
  <c r="C72" i="43" s="1"/>
  <c r="A74" i="43"/>
  <c r="C74" i="43" s="1"/>
  <c r="A54" i="43"/>
  <c r="C54" i="43" s="1"/>
  <c r="A49" i="43"/>
  <c r="C49" i="43" s="1"/>
  <c r="A51" i="43"/>
  <c r="C51" i="43" s="1"/>
  <c r="A53" i="43"/>
  <c r="C53" i="43" s="1"/>
  <c r="A55" i="43"/>
  <c r="C55" i="43" s="1"/>
  <c r="A50" i="43"/>
  <c r="C50" i="43" s="1"/>
  <c r="A52" i="43"/>
  <c r="C52" i="43" s="1"/>
  <c r="H36" i="43"/>
  <c r="D84" i="43" s="1"/>
  <c r="M32" i="42"/>
  <c r="D98" i="42" s="1"/>
  <c r="J12" i="42"/>
  <c r="D55" i="42" s="1"/>
  <c r="J8" i="43"/>
  <c r="D45" i="43" s="1"/>
  <c r="K20" i="43"/>
  <c r="D62" i="43" s="1"/>
  <c r="A80" i="42"/>
  <c r="C80" i="42" s="1"/>
  <c r="A77" i="42"/>
  <c r="C77" i="42" s="1"/>
  <c r="A79" i="42"/>
  <c r="C79" i="42" s="1"/>
  <c r="A81" i="42"/>
  <c r="C81" i="42" s="1"/>
  <c r="A78" i="42"/>
  <c r="C78" i="42" s="1"/>
  <c r="A82" i="42"/>
  <c r="C82" i="42" s="1"/>
  <c r="A76" i="42"/>
  <c r="C76" i="42" s="1"/>
  <c r="A75" i="42"/>
  <c r="C75" i="42" s="1"/>
  <c r="M8" i="42"/>
  <c r="D50" i="42" s="1"/>
  <c r="K20" i="42"/>
  <c r="D72" i="42" s="1"/>
  <c r="F20" i="42"/>
  <c r="K32" i="43"/>
  <c r="M36" i="43"/>
  <c r="J16" i="42"/>
  <c r="D63" i="42" s="1"/>
  <c r="A61" i="43"/>
  <c r="C61" i="43" s="1"/>
  <c r="A63" i="43"/>
  <c r="C63" i="43" s="1"/>
  <c r="A60" i="43"/>
  <c r="C60" i="43" s="1"/>
  <c r="A62" i="43"/>
  <c r="C62" i="43" s="1"/>
  <c r="A64" i="43"/>
  <c r="C64" i="43" s="1"/>
  <c r="K36" i="42"/>
  <c r="D104" i="42" s="1"/>
  <c r="M8" i="43"/>
  <c r="D48" i="43" s="1"/>
  <c r="J16" i="43"/>
  <c r="D56" i="43" s="1"/>
  <c r="K16" i="42"/>
  <c r="D64" i="42" s="1"/>
  <c r="L16" i="42"/>
  <c r="D65" i="42" s="1"/>
  <c r="G8" i="42"/>
  <c r="M28" i="42"/>
  <c r="D90" i="42" s="1"/>
  <c r="J28" i="43"/>
  <c r="D74" i="43" s="1"/>
  <c r="L36" i="42"/>
  <c r="D105" i="42" s="1"/>
  <c r="I32" i="42"/>
  <c r="D94" i="42" s="1"/>
  <c r="J32" i="42"/>
  <c r="D95" i="42" s="1"/>
  <c r="F12" i="42"/>
  <c r="D51" i="42" s="1"/>
  <c r="A43" i="43"/>
  <c r="C43" i="43" s="1"/>
  <c r="A47" i="43"/>
  <c r="C47" i="43" s="1"/>
  <c r="A45" i="43"/>
  <c r="C45" i="43" s="1"/>
  <c r="A44" i="43"/>
  <c r="C44" i="43" s="1"/>
  <c r="E44" i="43" s="1"/>
  <c r="F44" i="43" s="1"/>
  <c r="A48" i="43"/>
  <c r="C48" i="43" s="1"/>
  <c r="A46" i="43"/>
  <c r="C46" i="43" s="1"/>
  <c r="H8" i="42"/>
  <c r="D45" i="42" s="1"/>
  <c r="J20" i="42"/>
  <c r="D71" i="42" s="1"/>
  <c r="G28" i="42"/>
  <c r="D84" i="42" s="1"/>
  <c r="L8" i="34"/>
  <c r="D47" i="34" s="1"/>
  <c r="K12" i="35"/>
  <c r="D53" i="35" s="1"/>
  <c r="K16" i="35"/>
  <c r="D57" i="35" s="1"/>
  <c r="F28" i="35"/>
  <c r="D70" i="35" s="1"/>
  <c r="I32" i="35"/>
  <c r="D79" i="35" s="1"/>
  <c r="K36" i="35"/>
  <c r="D87" i="35" s="1"/>
  <c r="F32" i="35"/>
  <c r="D76" i="35" s="1"/>
  <c r="H12" i="35"/>
  <c r="D50" i="35" s="1"/>
  <c r="M36" i="35"/>
  <c r="H28" i="35"/>
  <c r="D72" i="35" s="1"/>
  <c r="M32" i="35"/>
  <c r="K8" i="35"/>
  <c r="D46" i="35" s="1"/>
  <c r="F8" i="35"/>
  <c r="D43" i="35" s="1"/>
  <c r="F20" i="35"/>
  <c r="J16" i="35"/>
  <c r="D56" i="35" s="1"/>
  <c r="G8" i="35"/>
  <c r="J28" i="35"/>
  <c r="D74" i="35" s="1"/>
  <c r="L28" i="35"/>
  <c r="J20" i="35"/>
  <c r="D61" i="35" s="1"/>
  <c r="L36" i="35"/>
  <c r="I16" i="35"/>
  <c r="M12" i="35"/>
  <c r="D55" i="35" s="1"/>
  <c r="I8" i="35"/>
  <c r="F36" i="35"/>
  <c r="D82" i="35" s="1"/>
  <c r="J36" i="35"/>
  <c r="D86" i="35" s="1"/>
  <c r="G36" i="35"/>
  <c r="A68" i="35"/>
  <c r="C68" i="35" s="1"/>
  <c r="A65" i="35"/>
  <c r="C65" i="35" s="1"/>
  <c r="A67" i="35"/>
  <c r="C67" i="35" s="1"/>
  <c r="A66" i="35"/>
  <c r="C66" i="35" s="1"/>
  <c r="A69" i="35"/>
  <c r="C69" i="35" s="1"/>
  <c r="A61" i="35"/>
  <c r="C61" i="35" s="1"/>
  <c r="A63" i="35"/>
  <c r="C63" i="35" s="1"/>
  <c r="A60" i="35"/>
  <c r="C60" i="35" s="1"/>
  <c r="A62" i="35"/>
  <c r="C62" i="35" s="1"/>
  <c r="A64" i="35"/>
  <c r="C64" i="35" s="1"/>
  <c r="A49" i="35"/>
  <c r="C49" i="35" s="1"/>
  <c r="A51" i="35"/>
  <c r="C51" i="35" s="1"/>
  <c r="A53" i="35"/>
  <c r="C53" i="35" s="1"/>
  <c r="A55" i="35"/>
  <c r="C55" i="35" s="1"/>
  <c r="A50" i="35"/>
  <c r="C50" i="35" s="1"/>
  <c r="A52" i="35"/>
  <c r="C52" i="35" s="1"/>
  <c r="A54" i="35"/>
  <c r="C54" i="35" s="1"/>
  <c r="A59" i="35"/>
  <c r="C59" i="35" s="1"/>
  <c r="A56" i="35"/>
  <c r="C56" i="35" s="1"/>
  <c r="A58" i="35"/>
  <c r="C58" i="35" s="1"/>
  <c r="A57" i="35"/>
  <c r="C57" i="35" s="1"/>
  <c r="A43" i="35"/>
  <c r="C43" i="35" s="1"/>
  <c r="A45" i="35"/>
  <c r="C45" i="35" s="1"/>
  <c r="A47" i="35"/>
  <c r="C47" i="35" s="1"/>
  <c r="A44" i="35"/>
  <c r="C44" i="35" s="1"/>
  <c r="E44" i="35" s="1"/>
  <c r="F44" i="35" s="1"/>
  <c r="A48" i="35"/>
  <c r="C48" i="35" s="1"/>
  <c r="A46" i="35"/>
  <c r="C46" i="35" s="1"/>
  <c r="A80" i="35"/>
  <c r="C80" i="35" s="1"/>
  <c r="A77" i="35"/>
  <c r="C77" i="35" s="1"/>
  <c r="A79" i="35"/>
  <c r="C79" i="35" s="1"/>
  <c r="A76" i="35"/>
  <c r="C76" i="35" s="1"/>
  <c r="A81" i="35"/>
  <c r="C81" i="35" s="1"/>
  <c r="A78" i="35"/>
  <c r="C78" i="35" s="1"/>
  <c r="A71" i="35"/>
  <c r="C71" i="35" s="1"/>
  <c r="A73" i="35"/>
  <c r="C73" i="35" s="1"/>
  <c r="A75" i="35"/>
  <c r="C75" i="35" s="1"/>
  <c r="A70" i="35"/>
  <c r="C70" i="35" s="1"/>
  <c r="A72" i="35"/>
  <c r="C72" i="35" s="1"/>
  <c r="A74" i="35"/>
  <c r="C74" i="35" s="1"/>
  <c r="A83" i="35"/>
  <c r="C83" i="35" s="1"/>
  <c r="A85" i="35"/>
  <c r="C85" i="35" s="1"/>
  <c r="A87" i="35"/>
  <c r="C87" i="35" s="1"/>
  <c r="A82" i="35"/>
  <c r="C82" i="35" s="1"/>
  <c r="A84" i="35"/>
  <c r="C84" i="35" s="1"/>
  <c r="A86" i="35"/>
  <c r="C86" i="35" s="1"/>
  <c r="K32" i="35"/>
  <c r="H16" i="35"/>
  <c r="M16" i="35"/>
  <c r="D59" i="35" s="1"/>
  <c r="L24" i="35"/>
  <c r="D68" i="35" s="1"/>
  <c r="K36" i="34"/>
  <c r="D87" i="34" s="1"/>
  <c r="K28" i="35"/>
  <c r="I24" i="35"/>
  <c r="D65" i="35" s="1"/>
  <c r="I20" i="35"/>
  <c r="D60" i="35" s="1"/>
  <c r="G32" i="35"/>
  <c r="L32" i="35"/>
  <c r="I12" i="35"/>
  <c r="D51" i="35" s="1"/>
  <c r="G28" i="35"/>
  <c r="D71" i="35" s="1"/>
  <c r="J8" i="35"/>
  <c r="D45" i="35" s="1"/>
  <c r="J24" i="35"/>
  <c r="D66" i="35" s="1"/>
  <c r="J12" i="35"/>
  <c r="D52" i="35" s="1"/>
  <c r="M28" i="35"/>
  <c r="K24" i="35"/>
  <c r="D67" i="35" s="1"/>
  <c r="H32" i="35"/>
  <c r="L8" i="35"/>
  <c r="D47" i="35" s="1"/>
  <c r="M24" i="35"/>
  <c r="D69" i="35" s="1"/>
  <c r="K20" i="35"/>
  <c r="D62" i="35" s="1"/>
  <c r="H36" i="35"/>
  <c r="F24" i="35"/>
  <c r="L20" i="35"/>
  <c r="D63" i="35" s="1"/>
  <c r="F12" i="35"/>
  <c r="M8" i="35"/>
  <c r="D48" i="35" s="1"/>
  <c r="M20" i="35"/>
  <c r="D64" i="35" s="1"/>
  <c r="I36" i="35"/>
  <c r="G24" i="35"/>
  <c r="G20" i="35"/>
  <c r="G12" i="35"/>
  <c r="D49" i="35" s="1"/>
  <c r="L16" i="35"/>
  <c r="D58" i="35" s="1"/>
  <c r="F16" i="35"/>
  <c r="I28" i="35"/>
  <c r="D73" i="35" s="1"/>
  <c r="L12" i="35"/>
  <c r="D54" i="35" s="1"/>
  <c r="G16" i="35"/>
  <c r="H8" i="35"/>
  <c r="H24" i="35"/>
  <c r="H20" i="35"/>
  <c r="J32" i="35"/>
  <c r="H16" i="34"/>
  <c r="I36" i="34"/>
  <c r="D85" i="34" s="1"/>
  <c r="J24" i="34"/>
  <c r="D66" i="34" s="1"/>
  <c r="F24" i="34"/>
  <c r="I8" i="34"/>
  <c r="H8" i="34"/>
  <c r="L36" i="34"/>
  <c r="G32" i="34"/>
  <c r="D77" i="34" s="1"/>
  <c r="M8" i="34"/>
  <c r="D48" i="34" s="1"/>
  <c r="J36" i="34"/>
  <c r="D86" i="34" s="1"/>
  <c r="I24" i="34"/>
  <c r="D65" i="34" s="1"/>
  <c r="G28" i="34"/>
  <c r="D71" i="34" s="1"/>
  <c r="I12" i="34"/>
  <c r="D51" i="34" s="1"/>
  <c r="F12" i="34"/>
  <c r="H28" i="34"/>
  <c r="D72" i="34" s="1"/>
  <c r="H36" i="34"/>
  <c r="D84" i="34" s="1"/>
  <c r="L28" i="34"/>
  <c r="K12" i="34"/>
  <c r="D53" i="34" s="1"/>
  <c r="F16" i="34"/>
  <c r="M12" i="34"/>
  <c r="D55" i="34" s="1"/>
  <c r="J16" i="34"/>
  <c r="D56" i="34" s="1"/>
  <c r="M16" i="34"/>
  <c r="D59" i="34" s="1"/>
  <c r="H20" i="34"/>
  <c r="M36" i="34"/>
  <c r="M28" i="34"/>
  <c r="M20" i="34"/>
  <c r="D64" i="34" s="1"/>
  <c r="L16" i="34"/>
  <c r="D58" i="34" s="1"/>
  <c r="A85" i="34"/>
  <c r="C85" i="34" s="1"/>
  <c r="A87" i="34"/>
  <c r="C87" i="34" s="1"/>
  <c r="A82" i="34"/>
  <c r="C82" i="34" s="1"/>
  <c r="A84" i="34"/>
  <c r="C84" i="34" s="1"/>
  <c r="A86" i="34"/>
  <c r="C86" i="34" s="1"/>
  <c r="A83" i="34"/>
  <c r="C83" i="34" s="1"/>
  <c r="K8" i="34"/>
  <c r="D46" i="34" s="1"/>
  <c r="G36" i="34"/>
  <c r="D83" i="34" s="1"/>
  <c r="K24" i="34"/>
  <c r="D67" i="34" s="1"/>
  <c r="H24" i="34"/>
  <c r="F32" i="34"/>
  <c r="D76" i="34" s="1"/>
  <c r="H12" i="34"/>
  <c r="D50" i="34" s="1"/>
  <c r="F20" i="34"/>
  <c r="K28" i="34"/>
  <c r="D75" i="34" s="1"/>
  <c r="M32" i="34"/>
  <c r="J12" i="34"/>
  <c r="D52" i="34" s="1"/>
  <c r="A58" i="34"/>
  <c r="C58" i="34" s="1"/>
  <c r="A57" i="34"/>
  <c r="C57" i="34" s="1"/>
  <c r="A56" i="34"/>
  <c r="C56" i="34" s="1"/>
  <c r="A59" i="34"/>
  <c r="C59" i="34" s="1"/>
  <c r="A60" i="34"/>
  <c r="C60" i="34" s="1"/>
  <c r="A62" i="34"/>
  <c r="C62" i="34" s="1"/>
  <c r="A61" i="34"/>
  <c r="C61" i="34" s="1"/>
  <c r="A64" i="34"/>
  <c r="C64" i="34" s="1"/>
  <c r="A63" i="34"/>
  <c r="C63" i="34" s="1"/>
  <c r="I20" i="34"/>
  <c r="D60" i="34" s="1"/>
  <c r="I28" i="34"/>
  <c r="D73" i="34" s="1"/>
  <c r="J32" i="34"/>
  <c r="D80" i="34" s="1"/>
  <c r="L12" i="34"/>
  <c r="D54" i="34" s="1"/>
  <c r="G16" i="34"/>
  <c r="G20" i="34"/>
  <c r="J20" i="34"/>
  <c r="D61" i="34" s="1"/>
  <c r="M24" i="34"/>
  <c r="D69" i="34" s="1"/>
  <c r="F8" i="34"/>
  <c r="K32" i="34"/>
  <c r="K20" i="34"/>
  <c r="D62" i="34" s="1"/>
  <c r="G8" i="34"/>
  <c r="J28" i="34"/>
  <c r="D74" i="34" s="1"/>
  <c r="I32" i="34"/>
  <c r="D79" i="34" s="1"/>
  <c r="I16" i="34"/>
  <c r="A67" i="34"/>
  <c r="C67" i="34" s="1"/>
  <c r="A69" i="34"/>
  <c r="C69" i="34" s="1"/>
  <c r="A66" i="34"/>
  <c r="C66" i="34" s="1"/>
  <c r="A68" i="34"/>
  <c r="C68" i="34" s="1"/>
  <c r="E68" i="34" s="1"/>
  <c r="F68" i="34" s="1"/>
  <c r="A65" i="34"/>
  <c r="C65" i="34" s="1"/>
  <c r="L32" i="34"/>
  <c r="D81" i="34" s="1"/>
  <c r="A55" i="34"/>
  <c r="C55" i="34" s="1"/>
  <c r="A50" i="34"/>
  <c r="C50" i="34" s="1"/>
  <c r="A52" i="34"/>
  <c r="C52" i="34" s="1"/>
  <c r="A49" i="34"/>
  <c r="C49" i="34" s="1"/>
  <c r="A54" i="34"/>
  <c r="C54" i="34" s="1"/>
  <c r="A53" i="34"/>
  <c r="C53" i="34" s="1"/>
  <c r="A51" i="34"/>
  <c r="C51" i="34" s="1"/>
  <c r="K16" i="34"/>
  <c r="D57" i="34" s="1"/>
  <c r="J8" i="34"/>
  <c r="D45" i="34" s="1"/>
  <c r="G12" i="34"/>
  <c r="D49" i="34" s="1"/>
  <c r="L20" i="34"/>
  <c r="D63" i="34" s="1"/>
  <c r="A47" i="34"/>
  <c r="C47" i="34" s="1"/>
  <c r="A44" i="34"/>
  <c r="C44" i="34" s="1"/>
  <c r="E44" i="34" s="1"/>
  <c r="F44" i="34" s="1"/>
  <c r="A46" i="34"/>
  <c r="C46" i="34" s="1"/>
  <c r="A43" i="34"/>
  <c r="C43" i="34" s="1"/>
  <c r="A45" i="34"/>
  <c r="C45" i="34" s="1"/>
  <c r="A48" i="34"/>
  <c r="C48" i="34" s="1"/>
  <c r="F36" i="34"/>
  <c r="D82" i="34" s="1"/>
  <c r="F28" i="34"/>
  <c r="D70" i="34" s="1"/>
  <c r="H32" i="34"/>
  <c r="D78" i="34" s="1"/>
  <c r="G24" i="34"/>
  <c r="A72" i="34"/>
  <c r="C72" i="34" s="1"/>
  <c r="A74" i="34"/>
  <c r="C74" i="34" s="1"/>
  <c r="A73" i="34"/>
  <c r="C73" i="34" s="1"/>
  <c r="A71" i="34"/>
  <c r="C71" i="34" s="1"/>
  <c r="A75" i="34"/>
  <c r="C75" i="34" s="1"/>
  <c r="A70" i="34"/>
  <c r="C70" i="34" s="1"/>
  <c r="A81" i="34"/>
  <c r="C81" i="34" s="1"/>
  <c r="A77" i="34"/>
  <c r="C77" i="34" s="1"/>
  <c r="A79" i="34"/>
  <c r="C79" i="34" s="1"/>
  <c r="A76" i="34"/>
  <c r="C76" i="34" s="1"/>
  <c r="A78" i="34"/>
  <c r="C78" i="34" s="1"/>
  <c r="A80" i="34"/>
  <c r="C80" i="34" s="1"/>
  <c r="G28" i="20"/>
  <c r="D84" i="20" s="1"/>
  <c r="F32" i="20"/>
  <c r="D91" i="20" s="1"/>
  <c r="F20" i="20"/>
  <c r="H32" i="20"/>
  <c r="D93" i="20" s="1"/>
  <c r="M8" i="20"/>
  <c r="D50" i="20" s="1"/>
  <c r="G36" i="20"/>
  <c r="D100" i="20" s="1"/>
  <c r="G32" i="20"/>
  <c r="D92" i="20" s="1"/>
  <c r="F28" i="20"/>
  <c r="D83" i="20" s="1"/>
  <c r="I16" i="20"/>
  <c r="D62" i="20" s="1"/>
  <c r="G20" i="20"/>
  <c r="D68" i="20" s="1"/>
  <c r="G8" i="20"/>
  <c r="K8" i="20"/>
  <c r="D48" i="20" s="1"/>
  <c r="F16" i="20"/>
  <c r="D59" i="20" s="1"/>
  <c r="G24" i="20"/>
  <c r="D76" i="20" s="1"/>
  <c r="F36" i="20"/>
  <c r="D99" i="20" s="1"/>
  <c r="M36" i="20"/>
  <c r="D106" i="20" s="1"/>
  <c r="H8" i="20"/>
  <c r="K24" i="20"/>
  <c r="D80" i="20" s="1"/>
  <c r="H28" i="20"/>
  <c r="D85" i="20" s="1"/>
  <c r="L32" i="20"/>
  <c r="D97" i="20" s="1"/>
  <c r="I36" i="20"/>
  <c r="D102" i="20" s="1"/>
  <c r="J36" i="20"/>
  <c r="D103" i="20" s="1"/>
  <c r="K36" i="20"/>
  <c r="D104" i="20" s="1"/>
  <c r="L28" i="20"/>
  <c r="D89" i="20" s="1"/>
  <c r="L36" i="20"/>
  <c r="D105" i="20" s="1"/>
  <c r="H36" i="20"/>
  <c r="D101" i="20" s="1"/>
  <c r="I32" i="20"/>
  <c r="D94" i="20" s="1"/>
  <c r="J32" i="20"/>
  <c r="D95" i="20" s="1"/>
  <c r="M20" i="20"/>
  <c r="D74" i="20" s="1"/>
  <c r="J24" i="20"/>
  <c r="D79" i="20" s="1"/>
  <c r="I12" i="20"/>
  <c r="D54" i="20" s="1"/>
  <c r="K32" i="20"/>
  <c r="D96" i="20" s="1"/>
  <c r="M32" i="20"/>
  <c r="D98" i="20" s="1"/>
  <c r="J28" i="20"/>
  <c r="D87" i="20" s="1"/>
  <c r="F24" i="20"/>
  <c r="D75" i="20" s="1"/>
  <c r="L24" i="20"/>
  <c r="D81" i="20" s="1"/>
  <c r="H24" i="20"/>
  <c r="D77" i="20" s="1"/>
  <c r="I28" i="20"/>
  <c r="D86" i="20" s="1"/>
  <c r="K28" i="20"/>
  <c r="D88" i="20" s="1"/>
  <c r="J8" i="20"/>
  <c r="D47" i="20" s="1"/>
  <c r="M28" i="20"/>
  <c r="D90" i="20" s="1"/>
  <c r="I8" i="20"/>
  <c r="D46" i="20" s="1"/>
  <c r="G16" i="20"/>
  <c r="D60" i="20" s="1"/>
  <c r="L20" i="20"/>
  <c r="D73" i="20" s="1"/>
  <c r="I24" i="20"/>
  <c r="D78" i="20" s="1"/>
  <c r="M24" i="20"/>
  <c r="D82" i="20" s="1"/>
  <c r="J20" i="20"/>
  <c r="D71" i="20" s="1"/>
  <c r="K20" i="20"/>
  <c r="D72" i="20" s="1"/>
  <c r="H12" i="20"/>
  <c r="D53" i="20" s="1"/>
  <c r="I20" i="20"/>
  <c r="D70" i="20" s="1"/>
  <c r="H20" i="20"/>
  <c r="D69" i="20" s="1"/>
  <c r="M12" i="20"/>
  <c r="D58" i="20" s="1"/>
  <c r="J16" i="20"/>
  <c r="D63" i="20" s="1"/>
  <c r="L16" i="20"/>
  <c r="D65" i="20" s="1"/>
  <c r="H16" i="20"/>
  <c r="D61" i="20" s="1"/>
  <c r="G12" i="20"/>
  <c r="D52" i="20" s="1"/>
  <c r="K16" i="20"/>
  <c r="D64" i="20" s="1"/>
  <c r="M16" i="20"/>
  <c r="D66" i="20" s="1"/>
  <c r="K12" i="20"/>
  <c r="D56" i="20" s="1"/>
  <c r="L8" i="20"/>
  <c r="D49" i="20" s="1"/>
  <c r="J12" i="20"/>
  <c r="D55" i="20" s="1"/>
  <c r="L12" i="20"/>
  <c r="D57" i="20" s="1"/>
  <c r="F8" i="20"/>
  <c r="D51" i="20"/>
  <c r="A43" i="20"/>
  <c r="C43" i="20" s="1"/>
  <c r="A48" i="20"/>
  <c r="C48" i="20" s="1"/>
  <c r="A50" i="20"/>
  <c r="C50" i="20" s="1"/>
  <c r="A44" i="20"/>
  <c r="C44" i="20" s="1"/>
  <c r="A47" i="20"/>
  <c r="C47" i="20" s="1"/>
  <c r="A49" i="20"/>
  <c r="C49" i="20" s="1"/>
  <c r="A46" i="20"/>
  <c r="C46" i="20" s="1"/>
  <c r="A97" i="20"/>
  <c r="C97" i="20" s="1"/>
  <c r="A92" i="20"/>
  <c r="C92" i="20" s="1"/>
  <c r="A94" i="20"/>
  <c r="C94" i="20" s="1"/>
  <c r="A96" i="20"/>
  <c r="C96" i="20" s="1"/>
  <c r="A93" i="20"/>
  <c r="C93" i="20" s="1"/>
  <c r="A91" i="20"/>
  <c r="C91" i="20" s="1"/>
  <c r="A98" i="20"/>
  <c r="C98" i="20" s="1"/>
  <c r="A95" i="20"/>
  <c r="C95" i="20" s="1"/>
  <c r="A102" i="20"/>
  <c r="C102" i="20" s="1"/>
  <c r="A104" i="20"/>
  <c r="C104" i="20" s="1"/>
  <c r="A99" i="20"/>
  <c r="C99" i="20" s="1"/>
  <c r="A106" i="20"/>
  <c r="C106" i="20" s="1"/>
  <c r="A101" i="20"/>
  <c r="C101" i="20" s="1"/>
  <c r="A103" i="20"/>
  <c r="C103" i="20" s="1"/>
  <c r="A105" i="20"/>
  <c r="C105" i="20" s="1"/>
  <c r="A100" i="20"/>
  <c r="C100" i="20" s="1"/>
  <c r="A66" i="20"/>
  <c r="C66" i="20" s="1"/>
  <c r="A61" i="20"/>
  <c r="C61" i="20" s="1"/>
  <c r="A63" i="20"/>
  <c r="C63" i="20" s="1"/>
  <c r="A65" i="20"/>
  <c r="C65" i="20" s="1"/>
  <c r="A60" i="20"/>
  <c r="C60" i="20" s="1"/>
  <c r="A62" i="20"/>
  <c r="C62" i="20" s="1"/>
  <c r="A64" i="20"/>
  <c r="C64" i="20" s="1"/>
  <c r="A59" i="20"/>
  <c r="C59" i="20" s="1"/>
  <c r="A73" i="20"/>
  <c r="C73" i="20" s="1"/>
  <c r="A68" i="20"/>
  <c r="C68" i="20" s="1"/>
  <c r="A70" i="20"/>
  <c r="C70" i="20" s="1"/>
  <c r="A69" i="20"/>
  <c r="C69" i="20" s="1"/>
  <c r="A72" i="20"/>
  <c r="C72" i="20" s="1"/>
  <c r="A67" i="20"/>
  <c r="C67" i="20" s="1"/>
  <c r="A74" i="20"/>
  <c r="C74" i="20" s="1"/>
  <c r="A71" i="20"/>
  <c r="C71" i="20" s="1"/>
  <c r="A78" i="20"/>
  <c r="C78" i="20" s="1"/>
  <c r="A80" i="20"/>
  <c r="C80" i="20" s="1"/>
  <c r="A81" i="20"/>
  <c r="C81" i="20" s="1"/>
  <c r="A75" i="20"/>
  <c r="C75" i="20" s="1"/>
  <c r="A82" i="20"/>
  <c r="C82" i="20" s="1"/>
  <c r="A77" i="20"/>
  <c r="C77" i="20" s="1"/>
  <c r="A79" i="20"/>
  <c r="C79" i="20" s="1"/>
  <c r="A76" i="20"/>
  <c r="C76" i="20" s="1"/>
  <c r="A54" i="20"/>
  <c r="C54" i="20" s="1"/>
  <c r="A56" i="20"/>
  <c r="C56" i="20" s="1"/>
  <c r="A57" i="20"/>
  <c r="C57" i="20" s="1"/>
  <c r="A51" i="20"/>
  <c r="C51" i="20" s="1"/>
  <c r="A58" i="20"/>
  <c r="C58" i="20" s="1"/>
  <c r="A53" i="20"/>
  <c r="C53" i="20" s="1"/>
  <c r="A55" i="20"/>
  <c r="C55" i="20" s="1"/>
  <c r="A52" i="20"/>
  <c r="C52" i="20" s="1"/>
  <c r="A90" i="20"/>
  <c r="C90" i="20" s="1"/>
  <c r="A85" i="20"/>
  <c r="C85" i="20" s="1"/>
  <c r="A87" i="20"/>
  <c r="C87" i="20" s="1"/>
  <c r="A89" i="20"/>
  <c r="C89" i="20" s="1"/>
  <c r="A84" i="20"/>
  <c r="C84" i="20" s="1"/>
  <c r="A86" i="20"/>
  <c r="C86" i="20" s="1"/>
  <c r="A88" i="20"/>
  <c r="C88" i="20" s="1"/>
  <c r="A83" i="20"/>
  <c r="C83" i="20" s="1"/>
  <c r="F24" i="18"/>
  <c r="D75" i="18" s="1"/>
  <c r="J12" i="18"/>
  <c r="D55" i="18" s="1"/>
  <c r="I20" i="18"/>
  <c r="D70" i="18" s="1"/>
  <c r="K20" i="18"/>
  <c r="D72" i="18" s="1"/>
  <c r="K8" i="18"/>
  <c r="D48" i="18" s="1"/>
  <c r="M20" i="18"/>
  <c r="D74" i="18" s="1"/>
  <c r="H32" i="18"/>
  <c r="D93" i="18" s="1"/>
  <c r="J20" i="18"/>
  <c r="D71" i="18" s="1"/>
  <c r="E71" i="18" s="1"/>
  <c r="F71" i="18" s="1"/>
  <c r="F32" i="18"/>
  <c r="D91" i="18" s="1"/>
  <c r="F20" i="18"/>
  <c r="M12" i="18"/>
  <c r="D58" i="18" s="1"/>
  <c r="L20" i="18"/>
  <c r="D73" i="18" s="1"/>
  <c r="L36" i="18"/>
  <c r="D105" i="18" s="1"/>
  <c r="K24" i="18"/>
  <c r="D80" i="18" s="1"/>
  <c r="J36" i="18"/>
  <c r="D103" i="18" s="1"/>
  <c r="H36" i="18"/>
  <c r="D101" i="18" s="1"/>
  <c r="M28" i="18"/>
  <c r="D90" i="18" s="1"/>
  <c r="K32" i="18"/>
  <c r="D96" i="18" s="1"/>
  <c r="M32" i="18"/>
  <c r="D98" i="18" s="1"/>
  <c r="M36" i="18"/>
  <c r="D106" i="18" s="1"/>
  <c r="J24" i="18"/>
  <c r="D79" i="18" s="1"/>
  <c r="I24" i="18"/>
  <c r="D78" i="18" s="1"/>
  <c r="J32" i="18"/>
  <c r="D95" i="18" s="1"/>
  <c r="G20" i="18"/>
  <c r="D68" i="18" s="1"/>
  <c r="A68" i="18"/>
  <c r="C68" i="18" s="1"/>
  <c r="I36" i="18"/>
  <c r="D102" i="18" s="1"/>
  <c r="K36" i="18"/>
  <c r="D104" i="18" s="1"/>
  <c r="G36" i="18"/>
  <c r="D100" i="18" s="1"/>
  <c r="A73" i="18"/>
  <c r="C73" i="18" s="1"/>
  <c r="A70" i="18"/>
  <c r="C70" i="18" s="1"/>
  <c r="A74" i="18"/>
  <c r="C74" i="18" s="1"/>
  <c r="G32" i="18"/>
  <c r="D92" i="18" s="1"/>
  <c r="A86" i="18"/>
  <c r="C86" i="18" s="1"/>
  <c r="A83" i="18"/>
  <c r="C83" i="18" s="1"/>
  <c r="A90" i="18"/>
  <c r="C90" i="18" s="1"/>
  <c r="A88" i="18"/>
  <c r="C88" i="18" s="1"/>
  <c r="A84" i="18"/>
  <c r="C84" i="18" s="1"/>
  <c r="A89" i="18"/>
  <c r="C89" i="18" s="1"/>
  <c r="A85" i="18"/>
  <c r="C85" i="18" s="1"/>
  <c r="A87" i="18"/>
  <c r="C87" i="18" s="1"/>
  <c r="A72" i="18"/>
  <c r="C72" i="18" s="1"/>
  <c r="K28" i="18"/>
  <c r="D88" i="18" s="1"/>
  <c r="A96" i="18"/>
  <c r="C96" i="18" s="1"/>
  <c r="A95" i="18"/>
  <c r="C95" i="18" s="1"/>
  <c r="A97" i="18"/>
  <c r="C97" i="18" s="1"/>
  <c r="A93" i="18"/>
  <c r="C93" i="18" s="1"/>
  <c r="A91" i="18"/>
  <c r="C91" i="18" s="1"/>
  <c r="A98" i="18"/>
  <c r="C98" i="18" s="1"/>
  <c r="A94" i="18"/>
  <c r="C94" i="18" s="1"/>
  <c r="A92" i="18"/>
  <c r="C92" i="18" s="1"/>
  <c r="A99" i="18"/>
  <c r="C99" i="18" s="1"/>
  <c r="A101" i="18"/>
  <c r="C101" i="18" s="1"/>
  <c r="A103" i="18"/>
  <c r="C103" i="18" s="1"/>
  <c r="A106" i="18"/>
  <c r="C106" i="18" s="1"/>
  <c r="A104" i="18"/>
  <c r="C104" i="18" s="1"/>
  <c r="A102" i="18"/>
  <c r="C102" i="18" s="1"/>
  <c r="A100" i="18"/>
  <c r="C100" i="18" s="1"/>
  <c r="A105" i="18"/>
  <c r="C105" i="18" s="1"/>
  <c r="H24" i="18"/>
  <c r="D77" i="18" s="1"/>
  <c r="H28" i="18"/>
  <c r="D85" i="18" s="1"/>
  <c r="J28" i="18"/>
  <c r="D87" i="18" s="1"/>
  <c r="I32" i="18"/>
  <c r="D94" i="18" s="1"/>
  <c r="L24" i="18"/>
  <c r="D81" i="18" s="1"/>
  <c r="A67" i="18"/>
  <c r="C67" i="18" s="1"/>
  <c r="I28" i="18"/>
  <c r="D86" i="18" s="1"/>
  <c r="L28" i="18"/>
  <c r="D89" i="18" s="1"/>
  <c r="F36" i="18"/>
  <c r="D99" i="18" s="1"/>
  <c r="A75" i="18"/>
  <c r="C75" i="18" s="1"/>
  <c r="A82" i="18"/>
  <c r="C82" i="18" s="1"/>
  <c r="A80" i="18"/>
  <c r="C80" i="18" s="1"/>
  <c r="A78" i="18"/>
  <c r="C78" i="18" s="1"/>
  <c r="A76" i="18"/>
  <c r="C76" i="18" s="1"/>
  <c r="A81" i="18"/>
  <c r="C81" i="18" s="1"/>
  <c r="A77" i="18"/>
  <c r="C77" i="18" s="1"/>
  <c r="A79" i="18"/>
  <c r="C79" i="18" s="1"/>
  <c r="F28" i="18"/>
  <c r="D83" i="18" s="1"/>
  <c r="A69" i="18"/>
  <c r="C69" i="18" s="1"/>
  <c r="E69" i="18" s="1"/>
  <c r="F69" i="18" s="1"/>
  <c r="G24" i="18"/>
  <c r="D76" i="18" s="1"/>
  <c r="M24" i="18"/>
  <c r="D82" i="18" s="1"/>
  <c r="G28" i="18"/>
  <c r="D84" i="18" s="1"/>
  <c r="L32" i="18"/>
  <c r="D97" i="18" s="1"/>
  <c r="M16" i="18"/>
  <c r="D66" i="18" s="1"/>
  <c r="I16" i="18"/>
  <c r="D62" i="18" s="1"/>
  <c r="A59" i="18"/>
  <c r="C59" i="18" s="1"/>
  <c r="A66" i="18"/>
  <c r="C66" i="18" s="1"/>
  <c r="A65" i="18"/>
  <c r="C65" i="18" s="1"/>
  <c r="A64" i="18"/>
  <c r="C64" i="18" s="1"/>
  <c r="A63" i="18"/>
  <c r="C63" i="18" s="1"/>
  <c r="A62" i="18"/>
  <c r="C62" i="18" s="1"/>
  <c r="A61" i="18"/>
  <c r="C61" i="18" s="1"/>
  <c r="A60" i="18"/>
  <c r="C60" i="18" s="1"/>
  <c r="A51" i="18"/>
  <c r="C51" i="18" s="1"/>
  <c r="A58" i="18"/>
  <c r="C58" i="18" s="1"/>
  <c r="A57" i="18"/>
  <c r="C57" i="18" s="1"/>
  <c r="A56" i="18"/>
  <c r="C56" i="18" s="1"/>
  <c r="A55" i="18"/>
  <c r="C55" i="18" s="1"/>
  <c r="A54" i="18"/>
  <c r="C54" i="18" s="1"/>
  <c r="A53" i="18"/>
  <c r="C53" i="18" s="1"/>
  <c r="A52" i="18"/>
  <c r="C52" i="18" s="1"/>
  <c r="A50" i="18"/>
  <c r="C50" i="18" s="1"/>
  <c r="A48" i="18"/>
  <c r="C48" i="18" s="1"/>
  <c r="A46" i="18"/>
  <c r="C46" i="18" s="1"/>
  <c r="A49" i="18"/>
  <c r="C49" i="18" s="1"/>
  <c r="A47" i="18"/>
  <c r="C47" i="18" s="1"/>
  <c r="A45" i="18"/>
  <c r="C45" i="18" s="1"/>
  <c r="L16" i="18"/>
  <c r="D65" i="18" s="1"/>
  <c r="M8" i="18"/>
  <c r="D50" i="18" s="1"/>
  <c r="I12" i="18"/>
  <c r="D54" i="18" s="1"/>
  <c r="K12" i="18"/>
  <c r="D56" i="18" s="1"/>
  <c r="F12" i="18"/>
  <c r="D51" i="18" s="1"/>
  <c r="G8" i="18"/>
  <c r="G12" i="18"/>
  <c r="D52" i="18" s="1"/>
  <c r="H8" i="18"/>
  <c r="D45" i="18" s="1"/>
  <c r="F8" i="18"/>
  <c r="D43" i="18" s="1"/>
  <c r="J8" i="18"/>
  <c r="D47" i="18" s="1"/>
  <c r="J16" i="18"/>
  <c r="D63" i="18" s="1"/>
  <c r="H12" i="18"/>
  <c r="D53" i="18" s="1"/>
  <c r="H16" i="18"/>
  <c r="D61" i="18" s="1"/>
  <c r="K16" i="18"/>
  <c r="D64" i="18" s="1"/>
  <c r="A44" i="18"/>
  <c r="C44" i="18" s="1"/>
  <c r="A43" i="18"/>
  <c r="C43" i="18" s="1"/>
  <c r="G16" i="18"/>
  <c r="D60" i="18" s="1"/>
  <c r="I8" i="18"/>
  <c r="D46" i="18" s="1"/>
  <c r="L12" i="18"/>
  <c r="D57" i="18" s="1"/>
  <c r="L8" i="18"/>
  <c r="D49" i="18" s="1"/>
  <c r="F16" i="18"/>
  <c r="D59" i="18" s="1"/>
  <c r="E79" i="42" l="1"/>
  <c r="F79" i="42" s="1"/>
  <c r="E100" i="42"/>
  <c r="F100" i="42" s="1"/>
  <c r="E47" i="43"/>
  <c r="F47" i="43" s="1"/>
  <c r="E92" i="42"/>
  <c r="F92" i="42" s="1"/>
  <c r="E69" i="43"/>
  <c r="F69" i="43" s="1"/>
  <c r="E54" i="43"/>
  <c r="F54" i="43" s="1"/>
  <c r="E58" i="42"/>
  <c r="F58" i="42" s="1"/>
  <c r="E70" i="43"/>
  <c r="F70" i="43" s="1"/>
  <c r="E61" i="43"/>
  <c r="F61" i="43" s="1"/>
  <c r="E80" i="42"/>
  <c r="F80" i="42" s="1"/>
  <c r="E71" i="43"/>
  <c r="F71" i="43" s="1"/>
  <c r="E67" i="43"/>
  <c r="F67" i="43" s="1"/>
  <c r="E52" i="42"/>
  <c r="F52" i="42" s="1"/>
  <c r="E66" i="43"/>
  <c r="F66" i="43" s="1"/>
  <c r="E85" i="42"/>
  <c r="F85" i="42" s="1"/>
  <c r="E46" i="42"/>
  <c r="F46" i="42" s="1"/>
  <c r="E76" i="42"/>
  <c r="F76" i="42" s="1"/>
  <c r="E61" i="42"/>
  <c r="F61" i="42" s="1"/>
  <c r="E72" i="43"/>
  <c r="F72" i="43" s="1"/>
  <c r="E49" i="43"/>
  <c r="F49" i="43" s="1"/>
  <c r="E58" i="43"/>
  <c r="F58" i="43" s="1"/>
  <c r="E87" i="43"/>
  <c r="F87" i="43" s="1"/>
  <c r="E97" i="42"/>
  <c r="F97" i="42" s="1"/>
  <c r="E80" i="43"/>
  <c r="F80" i="43" s="1"/>
  <c r="E49" i="42"/>
  <c r="F49" i="42" s="1"/>
  <c r="E56" i="42"/>
  <c r="F56" i="42" s="1"/>
  <c r="E46" i="43"/>
  <c r="F46" i="43" s="1"/>
  <c r="E62" i="43"/>
  <c r="F62" i="43" s="1"/>
  <c r="E74" i="42"/>
  <c r="F74" i="42" s="1"/>
  <c r="E73" i="42"/>
  <c r="F73" i="42" s="1"/>
  <c r="E93" i="42"/>
  <c r="F93" i="42" s="1"/>
  <c r="E53" i="43"/>
  <c r="F53" i="43" s="1"/>
  <c r="E77" i="43"/>
  <c r="F77" i="43" s="1"/>
  <c r="E81" i="42"/>
  <c r="F81" i="42" s="1"/>
  <c r="E52" i="43"/>
  <c r="F52" i="43" s="1"/>
  <c r="E55" i="43"/>
  <c r="F55" i="43" s="1"/>
  <c r="E78" i="42"/>
  <c r="F78" i="42" s="1"/>
  <c r="E59" i="43"/>
  <c r="F59" i="43" s="1"/>
  <c r="E78" i="43"/>
  <c r="F78" i="43" s="1"/>
  <c r="E50" i="43"/>
  <c r="F50" i="43" s="1"/>
  <c r="E89" i="42"/>
  <c r="F89" i="42" s="1"/>
  <c r="E59" i="42"/>
  <c r="F59" i="42" s="1"/>
  <c r="E73" i="43"/>
  <c r="F73" i="43" s="1"/>
  <c r="E85" i="43"/>
  <c r="F85" i="43" s="1"/>
  <c r="E51" i="43"/>
  <c r="F51" i="43" s="1"/>
  <c r="E63" i="43"/>
  <c r="F63" i="43" s="1"/>
  <c r="E43" i="42"/>
  <c r="F43" i="42" s="1"/>
  <c r="E75" i="42"/>
  <c r="F75" i="42" s="1"/>
  <c r="E82" i="42"/>
  <c r="F82" i="42" s="1"/>
  <c r="E45" i="42"/>
  <c r="F45" i="42" s="1"/>
  <c r="E47" i="42"/>
  <c r="F47" i="42" s="1"/>
  <c r="E83" i="42"/>
  <c r="F83" i="42" s="1"/>
  <c r="E45" i="43"/>
  <c r="F45" i="43" s="1"/>
  <c r="E81" i="43"/>
  <c r="F81" i="43" s="1"/>
  <c r="E101" i="42"/>
  <c r="F101" i="42" s="1"/>
  <c r="E77" i="42"/>
  <c r="F77" i="42" s="1"/>
  <c r="E64" i="43"/>
  <c r="F64" i="43" s="1"/>
  <c r="E65" i="43"/>
  <c r="F65" i="43" s="1"/>
  <c r="E69" i="42"/>
  <c r="F69" i="42" s="1"/>
  <c r="E86" i="43"/>
  <c r="F86" i="43" s="1"/>
  <c r="E48" i="43"/>
  <c r="F48" i="43" s="1"/>
  <c r="E60" i="43"/>
  <c r="F60" i="43" s="1"/>
  <c r="E57" i="42"/>
  <c r="F57" i="42" s="1"/>
  <c r="E48" i="42"/>
  <c r="F48" i="42" s="1"/>
  <c r="E86" i="42"/>
  <c r="F86" i="42" s="1"/>
  <c r="E43" i="43"/>
  <c r="F43" i="43" s="1"/>
  <c r="E91" i="42"/>
  <c r="F91" i="42" s="1"/>
  <c r="E70" i="42"/>
  <c r="F70" i="42" s="1"/>
  <c r="E55" i="42"/>
  <c r="F55" i="42" s="1"/>
  <c r="E64" i="42"/>
  <c r="F64" i="42" s="1"/>
  <c r="E62" i="42"/>
  <c r="F62" i="42" s="1"/>
  <c r="E88" i="42"/>
  <c r="F88" i="42" s="1"/>
  <c r="E99" i="42"/>
  <c r="F99" i="42" s="1"/>
  <c r="E68" i="43"/>
  <c r="F68" i="43" s="1"/>
  <c r="E56" i="43"/>
  <c r="F56" i="43" s="1"/>
  <c r="E72" i="42"/>
  <c r="F72" i="42" s="1"/>
  <c r="E66" i="42"/>
  <c r="F66" i="42" s="1"/>
  <c r="E74" i="43"/>
  <c r="F74" i="43" s="1"/>
  <c r="E87" i="42"/>
  <c r="F87" i="42" s="1"/>
  <c r="E71" i="42"/>
  <c r="F71" i="42" s="1"/>
  <c r="E54" i="42"/>
  <c r="F54" i="42" s="1"/>
  <c r="E96" i="42"/>
  <c r="F96" i="42" s="1"/>
  <c r="E60" i="42"/>
  <c r="F60" i="42" s="1"/>
  <c r="E84" i="42"/>
  <c r="F84" i="42" s="1"/>
  <c r="E63" i="42"/>
  <c r="F63" i="42" s="1"/>
  <c r="E68" i="42"/>
  <c r="F68" i="42" s="1"/>
  <c r="E94" i="42"/>
  <c r="F94" i="42" s="1"/>
  <c r="E84" i="43"/>
  <c r="F84" i="43" s="1"/>
  <c r="E106" i="42"/>
  <c r="F106" i="42" s="1"/>
  <c r="E51" i="42"/>
  <c r="F51" i="42" s="1"/>
  <c r="E90" i="42"/>
  <c r="F90" i="42" s="1"/>
  <c r="E95" i="42"/>
  <c r="F95" i="42" s="1"/>
  <c r="E82" i="43"/>
  <c r="F82" i="43" s="1"/>
  <c r="E102" i="42"/>
  <c r="F102" i="42" s="1"/>
  <c r="E105" i="42"/>
  <c r="F105" i="42" s="1"/>
  <c r="E98" i="42"/>
  <c r="F98" i="42" s="1"/>
  <c r="E50" i="42"/>
  <c r="F50" i="42" s="1"/>
  <c r="E83" i="43"/>
  <c r="F83" i="43" s="1"/>
  <c r="E79" i="43"/>
  <c r="F79" i="43" s="1"/>
  <c r="E65" i="42"/>
  <c r="F65" i="42" s="1"/>
  <c r="E104" i="42"/>
  <c r="F104" i="42" s="1"/>
  <c r="E47" i="34"/>
  <c r="F47" i="34" s="1"/>
  <c r="E53" i="35"/>
  <c r="F53" i="35" s="1"/>
  <c r="E70" i="35"/>
  <c r="F70" i="35" s="1"/>
  <c r="E57" i="35"/>
  <c r="F57" i="35" s="1"/>
  <c r="E50" i="35"/>
  <c r="F50" i="35" s="1"/>
  <c r="E56" i="35"/>
  <c r="F56" i="35" s="1"/>
  <c r="E72" i="35"/>
  <c r="F72" i="35" s="1"/>
  <c r="E46" i="35"/>
  <c r="F46" i="35" s="1"/>
  <c r="E86" i="35"/>
  <c r="F86" i="35" s="1"/>
  <c r="E43" i="35"/>
  <c r="F43" i="35" s="1"/>
  <c r="E55" i="35"/>
  <c r="F55" i="35" s="1"/>
  <c r="E87" i="34"/>
  <c r="F87" i="34" s="1"/>
  <c r="E74" i="35"/>
  <c r="F74" i="35" s="1"/>
  <c r="E61" i="35"/>
  <c r="F61" i="35" s="1"/>
  <c r="E45" i="35"/>
  <c r="F45" i="35" s="1"/>
  <c r="E49" i="35"/>
  <c r="F49" i="35" s="1"/>
  <c r="E76" i="35"/>
  <c r="F76" i="35" s="1"/>
  <c r="E79" i="35"/>
  <c r="F79" i="35" s="1"/>
  <c r="E48" i="35"/>
  <c r="F48" i="35" s="1"/>
  <c r="E65" i="35"/>
  <c r="F65" i="35" s="1"/>
  <c r="E62" i="35"/>
  <c r="F62" i="35" s="1"/>
  <c r="D80" i="35"/>
  <c r="E80" i="35" s="1"/>
  <c r="F80" i="35" s="1"/>
  <c r="E64" i="35"/>
  <c r="F64" i="35" s="1"/>
  <c r="D78" i="35"/>
  <c r="E78" i="35" s="1"/>
  <c r="F78" i="35" s="1"/>
  <c r="D75" i="35"/>
  <c r="E75" i="35" s="1"/>
  <c r="F75" i="35" s="1"/>
  <c r="E58" i="35"/>
  <c r="F58" i="35" s="1"/>
  <c r="E60" i="35"/>
  <c r="F60" i="35" s="1"/>
  <c r="D85" i="35"/>
  <c r="E85" i="35" s="1"/>
  <c r="F85" i="35" s="1"/>
  <c r="E63" i="35"/>
  <c r="F63" i="35" s="1"/>
  <c r="E59" i="35"/>
  <c r="F59" i="35" s="1"/>
  <c r="E73" i="35"/>
  <c r="F73" i="35" s="1"/>
  <c r="E54" i="35"/>
  <c r="F54" i="35" s="1"/>
  <c r="E69" i="35"/>
  <c r="F69" i="35" s="1"/>
  <c r="E71" i="35"/>
  <c r="F71" i="35" s="1"/>
  <c r="E52" i="35"/>
  <c r="F52" i="35" s="1"/>
  <c r="E66" i="35"/>
  <c r="F66" i="35" s="1"/>
  <c r="E67" i="35"/>
  <c r="F67" i="35" s="1"/>
  <c r="D84" i="35"/>
  <c r="E84" i="35" s="1"/>
  <c r="F84" i="35" s="1"/>
  <c r="D81" i="35"/>
  <c r="E81" i="35" s="1"/>
  <c r="F81" i="35" s="1"/>
  <c r="E82" i="35"/>
  <c r="F82" i="35" s="1"/>
  <c r="E68" i="35"/>
  <c r="F68" i="35" s="1"/>
  <c r="D77" i="35"/>
  <c r="E77" i="35" s="1"/>
  <c r="F77" i="35" s="1"/>
  <c r="E87" i="35"/>
  <c r="F87" i="35" s="1"/>
  <c r="E47" i="35"/>
  <c r="F47" i="35" s="1"/>
  <c r="E51" i="35"/>
  <c r="F51" i="35" s="1"/>
  <c r="D83" i="35"/>
  <c r="E83" i="35" s="1"/>
  <c r="F83" i="35" s="1"/>
  <c r="E72" i="34"/>
  <c r="F72" i="34" s="1"/>
  <c r="E66" i="34"/>
  <c r="F66" i="34" s="1"/>
  <c r="E77" i="34"/>
  <c r="F77" i="34" s="1"/>
  <c r="E54" i="34"/>
  <c r="F54" i="34" s="1"/>
  <c r="E85" i="34"/>
  <c r="F85" i="34" s="1"/>
  <c r="E48" i="34"/>
  <c r="F48" i="34" s="1"/>
  <c r="E64" i="34"/>
  <c r="F64" i="34" s="1"/>
  <c r="E51" i="34"/>
  <c r="F51" i="34" s="1"/>
  <c r="E67" i="34"/>
  <c r="F67" i="34" s="1"/>
  <c r="E80" i="34"/>
  <c r="F80" i="34" s="1"/>
  <c r="E65" i="34"/>
  <c r="F65" i="34" s="1"/>
  <c r="E76" i="34"/>
  <c r="F76" i="34" s="1"/>
  <c r="E84" i="34"/>
  <c r="F84" i="34" s="1"/>
  <c r="E58" i="34"/>
  <c r="F58" i="34" s="1"/>
  <c r="E60" i="34"/>
  <c r="F60" i="34" s="1"/>
  <c r="E56" i="34"/>
  <c r="F56" i="34" s="1"/>
  <c r="E71" i="34"/>
  <c r="F71" i="34" s="1"/>
  <c r="E45" i="34"/>
  <c r="F45" i="34" s="1"/>
  <c r="E53" i="34"/>
  <c r="F53" i="34" s="1"/>
  <c r="E69" i="34"/>
  <c r="F69" i="34" s="1"/>
  <c r="E62" i="34"/>
  <c r="F62" i="34" s="1"/>
  <c r="E82" i="34"/>
  <c r="F82" i="34" s="1"/>
  <c r="E74" i="34"/>
  <c r="F74" i="34" s="1"/>
  <c r="E52" i="34"/>
  <c r="F52" i="34" s="1"/>
  <c r="E59" i="34"/>
  <c r="F59" i="34" s="1"/>
  <c r="E50" i="34"/>
  <c r="F50" i="34" s="1"/>
  <c r="E55" i="34"/>
  <c r="F55" i="34" s="1"/>
  <c r="E57" i="34"/>
  <c r="F57" i="34" s="1"/>
  <c r="E70" i="34"/>
  <c r="F70" i="34" s="1"/>
  <c r="E86" i="34"/>
  <c r="F86" i="34" s="1"/>
  <c r="E83" i="34"/>
  <c r="F83" i="34" s="1"/>
  <c r="E81" i="34"/>
  <c r="F81" i="34" s="1"/>
  <c r="D43" i="34"/>
  <c r="E43" i="34" s="1"/>
  <c r="F43" i="34" s="1"/>
  <c r="E79" i="34"/>
  <c r="F79" i="34" s="1"/>
  <c r="E61" i="34"/>
  <c r="F61" i="34" s="1"/>
  <c r="E63" i="34"/>
  <c r="F63" i="34" s="1"/>
  <c r="E75" i="34"/>
  <c r="F75" i="34" s="1"/>
  <c r="E73" i="34"/>
  <c r="F73" i="34" s="1"/>
  <c r="E46" i="34"/>
  <c r="F46" i="34" s="1"/>
  <c r="E49" i="34"/>
  <c r="F49" i="34" s="1"/>
  <c r="E78" i="34"/>
  <c r="F78" i="34" s="1"/>
  <c r="D67" i="20"/>
  <c r="E67" i="20" s="1"/>
  <c r="F67" i="20" s="1"/>
  <c r="D43" i="20"/>
  <c r="E43" i="20" s="1"/>
  <c r="F43" i="20" s="1"/>
  <c r="D45" i="20"/>
  <c r="E45" i="20" s="1"/>
  <c r="F45" i="20" s="1"/>
  <c r="E50" i="20"/>
  <c r="F50" i="20" s="1"/>
  <c r="E46" i="20"/>
  <c r="F46" i="20" s="1"/>
  <c r="E63" i="20"/>
  <c r="F63" i="20" s="1"/>
  <c r="E64" i="20"/>
  <c r="F64" i="20" s="1"/>
  <c r="E48" i="20"/>
  <c r="F48" i="20" s="1"/>
  <c r="E44" i="20"/>
  <c r="F44" i="20" s="1"/>
  <c r="E47" i="20"/>
  <c r="F47" i="20" s="1"/>
  <c r="E82" i="20"/>
  <c r="F82" i="20" s="1"/>
  <c r="E49" i="20"/>
  <c r="F49" i="20" s="1"/>
  <c r="E100" i="20"/>
  <c r="F100" i="20" s="1"/>
  <c r="E89" i="20"/>
  <c r="F89" i="20" s="1"/>
  <c r="E94" i="20"/>
  <c r="F94" i="20" s="1"/>
  <c r="E58" i="20"/>
  <c r="F58" i="20" s="1"/>
  <c r="E80" i="20"/>
  <c r="F80" i="20" s="1"/>
  <c r="E90" i="20"/>
  <c r="F90" i="20" s="1"/>
  <c r="E66" i="20"/>
  <c r="F66" i="20" s="1"/>
  <c r="E84" i="20"/>
  <c r="F84" i="20" s="1"/>
  <c r="E52" i="20"/>
  <c r="F52" i="20" s="1"/>
  <c r="E57" i="20"/>
  <c r="F57" i="20" s="1"/>
  <c r="E88" i="20"/>
  <c r="F88" i="20" s="1"/>
  <c r="E83" i="20"/>
  <c r="F83" i="20" s="1"/>
  <c r="E106" i="20"/>
  <c r="F106" i="20" s="1"/>
  <c r="E93" i="20"/>
  <c r="F93" i="20" s="1"/>
  <c r="E92" i="20"/>
  <c r="F92" i="20" s="1"/>
  <c r="E75" i="20"/>
  <c r="F75" i="20" s="1"/>
  <c r="E61" i="20"/>
  <c r="F61" i="20" s="1"/>
  <c r="E98" i="20"/>
  <c r="F98" i="20" s="1"/>
  <c r="E76" i="20"/>
  <c r="F76" i="20" s="1"/>
  <c r="E96" i="20"/>
  <c r="F96" i="20" s="1"/>
  <c r="E87" i="20"/>
  <c r="F87" i="20" s="1"/>
  <c r="E51" i="20"/>
  <c r="F51" i="20" s="1"/>
  <c r="E68" i="20"/>
  <c r="F68" i="20" s="1"/>
  <c r="E103" i="20"/>
  <c r="F103" i="20" s="1"/>
  <c r="E53" i="20"/>
  <c r="F53" i="20" s="1"/>
  <c r="E77" i="20"/>
  <c r="F77" i="20" s="1"/>
  <c r="E102" i="20"/>
  <c r="F102" i="20" s="1"/>
  <c r="E62" i="20"/>
  <c r="F62" i="20" s="1"/>
  <c r="E55" i="20"/>
  <c r="F55" i="20" s="1"/>
  <c r="E85" i="20"/>
  <c r="F85" i="20" s="1"/>
  <c r="E81" i="20"/>
  <c r="F81" i="20" s="1"/>
  <c r="E73" i="20"/>
  <c r="F73" i="20" s="1"/>
  <c r="E56" i="20"/>
  <c r="F56" i="20" s="1"/>
  <c r="E54" i="20"/>
  <c r="F54" i="20" s="1"/>
  <c r="E78" i="20"/>
  <c r="F78" i="20" s="1"/>
  <c r="E70" i="18"/>
  <c r="F70" i="18" s="1"/>
  <c r="E105" i="20"/>
  <c r="F105" i="20" s="1"/>
  <c r="E95" i="20"/>
  <c r="F95" i="20" s="1"/>
  <c r="E86" i="20"/>
  <c r="F86" i="20" s="1"/>
  <c r="E71" i="20"/>
  <c r="F71" i="20" s="1"/>
  <c r="E59" i="20"/>
  <c r="F59" i="20" s="1"/>
  <c r="E101" i="20"/>
  <c r="F101" i="20" s="1"/>
  <c r="E74" i="20"/>
  <c r="F74" i="20" s="1"/>
  <c r="E91" i="20"/>
  <c r="F91" i="20" s="1"/>
  <c r="E79" i="20"/>
  <c r="F79" i="20" s="1"/>
  <c r="E99" i="20"/>
  <c r="F99" i="20" s="1"/>
  <c r="E72" i="20"/>
  <c r="F72" i="20" s="1"/>
  <c r="E60" i="20"/>
  <c r="F60" i="20" s="1"/>
  <c r="E104" i="20"/>
  <c r="F104" i="20" s="1"/>
  <c r="E69" i="20"/>
  <c r="F69" i="20" s="1"/>
  <c r="E65" i="20"/>
  <c r="F65" i="20" s="1"/>
  <c r="E70" i="20"/>
  <c r="F70" i="20" s="1"/>
  <c r="E97" i="20"/>
  <c r="F97" i="20" s="1"/>
  <c r="E75" i="18"/>
  <c r="F75" i="18" s="1"/>
  <c r="E73" i="18"/>
  <c r="F73" i="18" s="1"/>
  <c r="E72" i="18"/>
  <c r="F72" i="18" s="1"/>
  <c r="E74" i="18"/>
  <c r="F74" i="18" s="1"/>
  <c r="E93" i="18"/>
  <c r="F93" i="18" s="1"/>
  <c r="E105" i="18"/>
  <c r="F105" i="18" s="1"/>
  <c r="E91" i="18"/>
  <c r="F91" i="18" s="1"/>
  <c r="E80" i="18"/>
  <c r="F80" i="18" s="1"/>
  <c r="E68" i="18"/>
  <c r="F68" i="18" s="1"/>
  <c r="E96" i="18"/>
  <c r="F96" i="18" s="1"/>
  <c r="E79" i="18"/>
  <c r="F79" i="18" s="1"/>
  <c r="E100" i="18"/>
  <c r="F100" i="18" s="1"/>
  <c r="E78" i="18"/>
  <c r="F78" i="18" s="1"/>
  <c r="E104" i="18"/>
  <c r="F104" i="18" s="1"/>
  <c r="E103" i="18"/>
  <c r="F103" i="18" s="1"/>
  <c r="E99" i="18"/>
  <c r="F99" i="18" s="1"/>
  <c r="E98" i="18"/>
  <c r="F98" i="18" s="1"/>
  <c r="E90" i="18"/>
  <c r="F90" i="18" s="1"/>
  <c r="E95" i="18"/>
  <c r="F95" i="18" s="1"/>
  <c r="E106" i="18"/>
  <c r="F106" i="18" s="1"/>
  <c r="E101" i="18"/>
  <c r="F101" i="18" s="1"/>
  <c r="E102" i="18"/>
  <c r="F102" i="18" s="1"/>
  <c r="E86" i="18"/>
  <c r="F86" i="18" s="1"/>
  <c r="E77" i="18"/>
  <c r="F77" i="18" s="1"/>
  <c r="E92" i="18"/>
  <c r="F92" i="18" s="1"/>
  <c r="E87" i="18"/>
  <c r="F87" i="18" s="1"/>
  <c r="E81" i="18"/>
  <c r="F81" i="18" s="1"/>
  <c r="E94" i="18"/>
  <c r="F94" i="18" s="1"/>
  <c r="E85" i="18"/>
  <c r="F85" i="18" s="1"/>
  <c r="E76" i="18"/>
  <c r="F76" i="18" s="1"/>
  <c r="E89" i="18"/>
  <c r="F89" i="18" s="1"/>
  <c r="E84" i="18"/>
  <c r="F84" i="18" s="1"/>
  <c r="E88" i="18"/>
  <c r="F88" i="18" s="1"/>
  <c r="E82" i="18"/>
  <c r="F82" i="18" s="1"/>
  <c r="E97" i="18"/>
  <c r="F97" i="18" s="1"/>
  <c r="E83" i="18"/>
  <c r="F83" i="18" s="1"/>
  <c r="E62" i="18"/>
  <c r="F62" i="18" s="1"/>
  <c r="E50" i="18"/>
  <c r="F50" i="18" s="1"/>
  <c r="E60" i="18"/>
  <c r="F60" i="18" s="1"/>
  <c r="E64" i="18"/>
  <c r="F64" i="18" s="1"/>
  <c r="E49" i="18"/>
  <c r="F49" i="18" s="1"/>
  <c r="E43" i="18"/>
  <c r="F43" i="18" s="1"/>
  <c r="E54" i="18"/>
  <c r="F54" i="18" s="1"/>
  <c r="E47" i="18"/>
  <c r="F47" i="18" s="1"/>
  <c r="E51" i="18"/>
  <c r="F51" i="18" s="1"/>
  <c r="E46" i="18"/>
  <c r="F46" i="18" s="1"/>
  <c r="E61" i="18"/>
  <c r="F61" i="18" s="1"/>
  <c r="E48" i="18"/>
  <c r="F48" i="18" s="1"/>
  <c r="E63" i="18"/>
  <c r="F63" i="18" s="1"/>
  <c r="E52" i="18"/>
  <c r="F52" i="18" s="1"/>
  <c r="E53" i="18"/>
  <c r="F53" i="18" s="1"/>
  <c r="E65" i="18"/>
  <c r="F65" i="18" s="1"/>
  <c r="E66" i="18"/>
  <c r="F66" i="18" s="1"/>
  <c r="E55" i="18"/>
  <c r="F55" i="18" s="1"/>
  <c r="E59" i="18"/>
  <c r="F59" i="18" s="1"/>
  <c r="E56" i="18"/>
  <c r="F56" i="18" s="1"/>
  <c r="E57" i="18"/>
  <c r="F57" i="18" s="1"/>
  <c r="E58" i="18"/>
  <c r="F58" i="18" s="1"/>
  <c r="E67" i="18"/>
  <c r="F67" i="18" s="1"/>
  <c r="E44" i="18"/>
  <c r="F44" i="18" s="1"/>
  <c r="E45" i="18"/>
  <c r="F45" i="18" s="1"/>
  <c r="F40" i="42" l="1"/>
  <c r="F40" i="43"/>
  <c r="F40" i="35"/>
  <c r="F40" i="34"/>
  <c r="F40" i="20"/>
  <c r="F40" i="18"/>
</calcChain>
</file>

<file path=xl/sharedStrings.xml><?xml version="1.0" encoding="utf-8"?>
<sst xmlns="http://schemas.openxmlformats.org/spreadsheetml/2006/main" count="1976" uniqueCount="130">
  <si>
    <t>Country</t>
  </si>
  <si>
    <t>Year</t>
  </si>
  <si>
    <t>Food Production</t>
  </si>
  <si>
    <t>Manufacturing Value Added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</si>
  <si>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</si>
  <si>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</si>
  <si>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</si>
  <si>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</si>
  <si>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</si>
  <si>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</si>
  <si>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</si>
  <si>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</si>
  <si>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</si>
  <si>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</si>
  <si>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</si>
  <si>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</si>
  <si>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</si>
  <si>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</si>
  <si>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</si>
  <si>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</si>
  <si>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</si>
  <si>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</si>
  <si>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</si>
  <si>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</si>
  <si>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</si>
  <si>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</si>
  <si>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</si>
  <si>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</si>
  <si>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</si>
  <si>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</si>
  <si>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</si>
  <si>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</si>
  <si>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</si>
  <si>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</si>
  <si>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</si>
  <si>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</si>
  <si>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Argentina</t>
  </si>
  <si>
    <t>Australia</t>
  </si>
  <si>
    <t>Bangladesh</t>
  </si>
  <si>
    <t>Brazil</t>
  </si>
  <si>
    <t>China</t>
  </si>
  <si>
    <t>Colombia</t>
  </si>
  <si>
    <t>Ethiopia</t>
  </si>
  <si>
    <t>France</t>
  </si>
  <si>
    <t>Germany</t>
  </si>
  <si>
    <t>Greece</t>
  </si>
  <si>
    <t>Iceland</t>
  </si>
  <si>
    <t>India</t>
  </si>
  <si>
    <t>Indonesia</t>
  </si>
  <si>
    <t>Italy</t>
  </si>
  <si>
    <t>Japan</t>
  </si>
  <si>
    <t>Kenya</t>
  </si>
  <si>
    <t>Mexico</t>
  </si>
  <si>
    <t>Nigeria</t>
  </si>
  <si>
    <t>Pakistan</t>
  </si>
  <si>
    <t>Philippines</t>
  </si>
  <si>
    <t>Russian Federation</t>
  </si>
  <si>
    <t>South Africa</t>
  </si>
  <si>
    <t>Spain</t>
  </si>
  <si>
    <t>Sweden</t>
  </si>
  <si>
    <t>Thailand</t>
  </si>
  <si>
    <t>Turkey</t>
  </si>
  <si>
    <t>United Republic of Tanzania</t>
  </si>
  <si>
    <t>Vietnam</t>
  </si>
  <si>
    <t>Zimbabwe</t>
  </si>
  <si>
    <t>United States of America</t>
  </si>
  <si>
    <t>Population</t>
  </si>
  <si>
    <t>United Kingdom of Great Britain and Northern Ireland</t>
  </si>
  <si>
    <t>Inflation - %</t>
  </si>
  <si>
    <t>Energy Production - BTU</t>
  </si>
  <si>
    <t>BTU per day</t>
  </si>
  <si>
    <t>Food Value per day</t>
  </si>
  <si>
    <t>Manufactured Goods Value per day</t>
  </si>
  <si>
    <t>Food Score</t>
  </si>
  <si>
    <t>Energy Score</t>
  </si>
  <si>
    <t>Manufactured Goods Score</t>
  </si>
  <si>
    <t>Resource Score</t>
  </si>
  <si>
    <t>RS Min</t>
  </si>
  <si>
    <t>RS Max</t>
  </si>
  <si>
    <t>Count</t>
  </si>
  <si>
    <t>GE Min</t>
  </si>
  <si>
    <t>GE Max</t>
  </si>
  <si>
    <t>GE Average</t>
  </si>
  <si>
    <t>RS Average</t>
  </si>
  <si>
    <t>Numerator</t>
  </si>
  <si>
    <t>Denominator</t>
  </si>
  <si>
    <t>Percentage</t>
  </si>
  <si>
    <t>RS</t>
  </si>
  <si>
    <t>GE</t>
  </si>
  <si>
    <t>% above I</t>
  </si>
  <si>
    <t>RS Coef</t>
  </si>
  <si>
    <t>GE Coef</t>
  </si>
  <si>
    <t>RS - GE</t>
  </si>
  <si>
    <t>Error</t>
  </si>
  <si>
    <t>Error Squared</t>
  </si>
  <si>
    <t>Sum of Squared Errors</t>
  </si>
  <si>
    <t>Intercept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</si>
  <si>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</si>
  <si>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</si>
  <si>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</si>
  <si>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</si>
  <si>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</si>
  <si>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</si>
  <si>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</si>
  <si>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</si>
  <si>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</si>
  <si>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</si>
  <si>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</si>
  <si>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</si>
  <si>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</si>
  <si>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</si>
  <si>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</si>
  <si>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</si>
  <si>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</si>
  <si>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</si>
  <si>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</si>
  <si>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</si>
  <si>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</si>
  <si>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</si>
  <si>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</si>
  <si>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</si>
  <si>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</si>
  <si>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Average 5 year inflation</t>
  </si>
  <si>
    <t>Average</t>
  </si>
  <si>
    <t>Government Total Expenditure Growth - %</t>
  </si>
  <si>
    <t>Egypt</t>
  </si>
  <si>
    <t>Iran</t>
  </si>
  <si>
    <t>Korea (south)</t>
  </si>
  <si>
    <t>Venezuela</t>
  </si>
  <si>
    <t>Inflation &gt;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</si>
</sst>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&quot;Inflation &gt;&quot;\ 0&quot;&quot;%"/>
    <numFmt numFmtId="167" formatCode="0&quot;th Percentile&quot;"/>
    <numFmt numFmtId="168" formatCode="&quot;I =&quot;\ 0&quot;&quot;%"/>
    <numFmt numFmtId="169" formatCode="0.0000"/>
    <numFmt numFmtId="170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3" fontId="0" fillId="0" borderId="0" xfId="0" applyNumberFormat="1"/>
    <xf numFmtId="164" fontId="0" fillId="0" borderId="0" xfId="1" applyNumberFormat="1" applyFont="1"/>
    <xf numFmtId="8" fontId="0" fillId="0" borderId="0" xfId="0" applyNumberFormat="1"/>
    <xf numFmtId="11" fontId="0" fillId="0" borderId="0" xfId="0" applyNumberFormat="1"/>
    <xf numFmtId="2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8" fontId="3" fillId="0" borderId="0" xfId="0" applyNumberFormat="1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 horizontal="right"/>
    </xf>
    <xf numFmtId="9" fontId="0" fillId="0" borderId="0" xfId="2" applyFont="1" applyAlignment="1">
      <alignment horizontal="right"/>
    </xf>
    <xf numFmtId="9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ill="1" applyBorder="1" applyAlignment="1"/>
    <xf numFmtId="0" fontId="0" fillId="0" borderId="1" xfId="0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2" fontId="2" fillId="0" borderId="0" xfId="0" applyNumberFormat="1" applyFont="1" applyAlignment="1">
      <alignment wrapText="1"/>
    </xf>
    <xf numFmtId="8" fontId="5" fillId="0" borderId="0" xfId="3" applyNumberFormat="1" applyAlignment="1">
      <alignment wrapText="1"/>
    </xf>
    <xf numFmtId="10" fontId="0" fillId="0" borderId="0" xfId="2" applyNumberFormat="1" applyFont="1"/>
    <xf numFmtId="165" fontId="0" fillId="0" borderId="0" xfId="2" applyNumberFormat="1" applyFont="1"/>
    <xf numFmtId="165" fontId="0" fillId="0" borderId="0" xfId="2" applyNumberFormat="1" applyFont="1" applyAlignment="1">
      <alignment wrapText="1"/>
    </xf>
    <xf numFmtId="166" fontId="2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right" wrapText="1"/>
    </xf>
    <xf numFmtId="167" fontId="2" fillId="0" borderId="0" xfId="0" applyNumberFormat="1" applyFont="1" applyAlignment="1">
      <alignment horizontal="right" wrapText="1"/>
    </xf>
    <xf numFmtId="10" fontId="2" fillId="0" borderId="0" xfId="2" applyNumberFormat="1" applyFont="1" applyAlignment="1">
      <alignment wrapText="1"/>
    </xf>
    <xf numFmtId="10" fontId="0" fillId="0" borderId="0" xfId="2" applyNumberFormat="1" applyFont="1" applyAlignment="1">
      <alignment horizontal="right"/>
    </xf>
    <xf numFmtId="9" fontId="0" fillId="2" borderId="0" xfId="2" applyFont="1" applyFill="1" applyAlignment="1">
      <alignment horizontal="right"/>
    </xf>
    <xf numFmtId="168" fontId="2" fillId="2" borderId="0" xfId="0" applyNumberFormat="1" applyFont="1" applyFill="1" applyAlignment="1">
      <alignment horizontal="right"/>
    </xf>
    <xf numFmtId="169" fontId="0" fillId="0" borderId="0" xfId="0" applyNumberFormat="1" applyFill="1" applyBorder="1" applyAlignment="1"/>
    <xf numFmtId="169" fontId="0" fillId="0" borderId="1" xfId="0" applyNumberFormat="1" applyFill="1" applyBorder="1" applyAlignment="1"/>
    <xf numFmtId="170" fontId="0" fillId="0" borderId="0" xfId="0" applyNumberFormat="1" applyFill="1" applyBorder="1" applyAlignment="1"/>
    <xf numFmtId="170" fontId="0" fillId="0" borderId="1" xfId="0" applyNumberFormat="1" applyFill="1" applyBorder="1" applyAlignment="1"/>
    <xf numFmtId="11" fontId="0" fillId="0" borderId="0" xfId="0" applyNumberFormat="1" applyFill="1" applyBorder="1" applyAlignment="1"/>
    <xf numFmtId="11" fontId="0" fillId="0" borderId="1" xfId="0" applyNumberFormat="1" applyFill="1" applyBorder="1" applyAlignment="1"/>
    <xf numFmtId="9" fontId="0" fillId="3" borderId="0" xfId="2" applyFont="1" applyFill="1" applyAlignment="1">
      <alignment horizontal="right"/>
    </xf>
    <xf numFmtId="9" fontId="0" fillId="0" borderId="0" xfId="2" applyFont="1" applyFill="1" applyAlignment="1">
      <alignment horizontal="right"/>
    </xf>
    <xf numFmtId="0" fontId="0" fillId="4" borderId="0" xfId="0" applyFill="1" applyAlignment="1">
      <alignment horizontal="right"/>
    </xf>
    <xf numFmtId="9" fontId="0" fillId="4" borderId="0" xfId="2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5" borderId="0" xfId="0" applyFill="1" applyAlignment="1">
      <alignment horizontal="right"/>
    </xf>
    <xf numFmtId="9" fontId="0" fillId="5" borderId="0" xfId="2" applyFont="1" applyFill="1" applyAlignment="1">
      <alignment horizontal="right"/>
    </xf>
    <xf numFmtId="0" fontId="0" fillId="6" borderId="0" xfId="0" applyFill="1" applyAlignment="1">
      <alignment horizontal="right"/>
    </xf>
    <xf numFmtId="9" fontId="0" fillId="6" borderId="0" xfId="2" applyFont="1" applyFill="1" applyAlignment="1">
      <alignment horizontal="right"/>
    </xf>
    <xf numFmtId="0" fontId="0" fillId="7" borderId="0" xfId="0" applyFill="1" applyAlignment="1">
      <alignment horizontal="right"/>
    </xf>
    <xf numFmtId="9" fontId="0" fillId="7" borderId="0" xfId="2" applyFont="1" applyFill="1" applyAlignment="1">
      <alignment horizontal="right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654024496937882"/>
                  <c:y val="-0.700914442403964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'5%syr'!$C$43:$C$106</c:f>
              <c:numCache>
                <c:formatCode>General</c:formatCode>
                <c:ptCount val="64"/>
                <c:pt idx="0">
                  <c:v>0.45240554151188683</c:v>
                </c:pt>
                <c:pt idx="1">
                  <c:v>0.52073327349596288</c:v>
                </c:pt>
                <c:pt idx="2">
                  <c:v>0.57346072546825166</c:v>
                </c:pt>
                <c:pt idx="3">
                  <c:v>0.63223689677645667</c:v>
                </c:pt>
                <c:pt idx="4">
                  <c:v>0.70041847194981832</c:v>
                </c:pt>
                <c:pt idx="5">
                  <c:v>0.77340185183287868</c:v>
                </c:pt>
                <c:pt idx="6">
                  <c:v>0.8642849599104917</c:v>
                </c:pt>
                <c:pt idx="7">
                  <c:v>1.0333203731273306</c:v>
                </c:pt>
                <c:pt idx="8">
                  <c:v>0.43435294357775489</c:v>
                </c:pt>
                <c:pt idx="9">
                  <c:v>0.50268067556183094</c:v>
                </c:pt>
                <c:pt idx="10">
                  <c:v>0.55540812753411972</c:v>
                </c:pt>
                <c:pt idx="11">
                  <c:v>0.61418429884232473</c:v>
                </c:pt>
                <c:pt idx="12">
                  <c:v>0.68236587401568638</c:v>
                </c:pt>
                <c:pt idx="13">
                  <c:v>0.75534925389874674</c:v>
                </c:pt>
                <c:pt idx="14">
                  <c:v>0.84623236197635976</c:v>
                </c:pt>
                <c:pt idx="15">
                  <c:v>1.0152677751931987</c:v>
                </c:pt>
                <c:pt idx="16">
                  <c:v>0.3974863155281676</c:v>
                </c:pt>
                <c:pt idx="17">
                  <c:v>0.4658140475122437</c:v>
                </c:pt>
                <c:pt idx="18">
                  <c:v>0.51854149948453243</c:v>
                </c:pt>
                <c:pt idx="19">
                  <c:v>0.57731767079273744</c:v>
                </c:pt>
                <c:pt idx="20">
                  <c:v>0.64549924596609909</c:v>
                </c:pt>
                <c:pt idx="21">
                  <c:v>0.71848262584915945</c:v>
                </c:pt>
                <c:pt idx="22">
                  <c:v>0.80936573392677247</c:v>
                </c:pt>
                <c:pt idx="23">
                  <c:v>0.97840114714361137</c:v>
                </c:pt>
                <c:pt idx="24">
                  <c:v>0.36101021713959514</c:v>
                </c:pt>
                <c:pt idx="25">
                  <c:v>0.42933794912367124</c:v>
                </c:pt>
                <c:pt idx="26">
                  <c:v>0.48206540109595997</c:v>
                </c:pt>
                <c:pt idx="27">
                  <c:v>0.54084157240416497</c:v>
                </c:pt>
                <c:pt idx="28">
                  <c:v>0.60902314757752662</c:v>
                </c:pt>
                <c:pt idx="29">
                  <c:v>0.68200652746058699</c:v>
                </c:pt>
                <c:pt idx="30">
                  <c:v>0.7728896355382</c:v>
                </c:pt>
                <c:pt idx="31">
                  <c:v>0.9419250487550388</c:v>
                </c:pt>
                <c:pt idx="32">
                  <c:v>0.28482990637378769</c:v>
                </c:pt>
                <c:pt idx="33">
                  <c:v>0.35315763835786379</c:v>
                </c:pt>
                <c:pt idx="34">
                  <c:v>0.40588509033015252</c:v>
                </c:pt>
                <c:pt idx="35">
                  <c:v>0.46466126163835753</c:v>
                </c:pt>
                <c:pt idx="36">
                  <c:v>0.53284283681171918</c:v>
                </c:pt>
                <c:pt idx="37">
                  <c:v>0.60582621669477954</c:v>
                </c:pt>
                <c:pt idx="38">
                  <c:v>0.69670932477239256</c:v>
                </c:pt>
                <c:pt idx="39">
                  <c:v>0.86574473798923135</c:v>
                </c:pt>
                <c:pt idx="40">
                  <c:v>0.18868740365922754</c:v>
                </c:pt>
                <c:pt idx="41">
                  <c:v>0.25701513564330364</c:v>
                </c:pt>
                <c:pt idx="42">
                  <c:v>0.30974258761559237</c:v>
                </c:pt>
                <c:pt idx="43">
                  <c:v>0.36851875892379737</c:v>
                </c:pt>
                <c:pt idx="44">
                  <c:v>0.43670033409715903</c:v>
                </c:pt>
                <c:pt idx="45">
                  <c:v>0.50968371398021939</c:v>
                </c:pt>
                <c:pt idx="46">
                  <c:v>0.60056682205783241</c:v>
                </c:pt>
                <c:pt idx="47">
                  <c:v>0.7696022352746712</c:v>
                </c:pt>
                <c:pt idx="48">
                  <c:v>0.12988947466185169</c:v>
                </c:pt>
                <c:pt idx="49">
                  <c:v>0.19821720664592779</c:v>
                </c:pt>
                <c:pt idx="50">
                  <c:v>0.25094465861821658</c:v>
                </c:pt>
                <c:pt idx="51">
                  <c:v>0.30972082992642158</c:v>
                </c:pt>
                <c:pt idx="52">
                  <c:v>0.37790240509978318</c:v>
                </c:pt>
                <c:pt idx="53">
                  <c:v>0.45088578498284354</c:v>
                </c:pt>
                <c:pt idx="54">
                  <c:v>0.5417688930604565</c:v>
                </c:pt>
                <c:pt idx="55">
                  <c:v>0.71080430627729541</c:v>
                </c:pt>
                <c:pt idx="56">
                  <c:v>7.4070916531362996E-2</c:v>
                </c:pt>
                <c:pt idx="57">
                  <c:v>0.1423986485154391</c:v>
                </c:pt>
                <c:pt idx="58">
                  <c:v>0.19512610048772788</c:v>
                </c:pt>
                <c:pt idx="59">
                  <c:v>0.25390227179593283</c:v>
                </c:pt>
                <c:pt idx="60">
                  <c:v>0.32208384696929448</c:v>
                </c:pt>
                <c:pt idx="61">
                  <c:v>0.39506722685235485</c:v>
                </c:pt>
                <c:pt idx="62">
                  <c:v>0.48595033492996786</c:v>
                </c:pt>
                <c:pt idx="63">
                  <c:v>0.65498574814680666</c:v>
                </c:pt>
              </c:numCache>
            </c:numRef>
          </c:xVal>
          <c:yVal>
            <c:numRef>
              <c:f>'5%syr'!$D$43:$D$106</c:f>
              <c:numCache>
                <c:formatCode>0%</c:formatCode>
                <c:ptCount val="64"/>
                <c:pt idx="0">
                  <c:v>0.8571428571428571</c:v>
                </c:pt>
                <c:pt idx="1">
                  <c:v>0.43</c:v>
                </c:pt>
                <c:pt idx="2">
                  <c:v>0.5731292517006803</c:v>
                </c:pt>
                <c:pt idx="3">
                  <c:v>0.33333333333333331</c:v>
                </c:pt>
                <c:pt idx="4">
                  <c:v>0.5</c:v>
                </c:pt>
                <c:pt idx="5">
                  <c:v>0.5714285714285714</c:v>
                </c:pt>
                <c:pt idx="6">
                  <c:v>0.875</c:v>
                </c:pt>
                <c:pt idx="7">
                  <c:v>0.875</c:v>
                </c:pt>
                <c:pt idx="8">
                  <c:v>1</c:v>
                </c:pt>
                <c:pt idx="9">
                  <c:v>0.2</c:v>
                </c:pt>
                <c:pt idx="10">
                  <c:v>0.5</c:v>
                </c:pt>
                <c:pt idx="11">
                  <c:v>0.55555555555555558</c:v>
                </c:pt>
                <c:pt idx="12">
                  <c:v>0.7142857142857143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0.5</c:v>
                </c:pt>
                <c:pt idx="19">
                  <c:v>1</c:v>
                </c:pt>
                <c:pt idx="20">
                  <c:v>0.66666666666666663</c:v>
                </c:pt>
                <c:pt idx="21">
                  <c:v>0.76923076923076927</c:v>
                </c:pt>
                <c:pt idx="22">
                  <c:v>1</c:v>
                </c:pt>
                <c:pt idx="23">
                  <c:v>0.8571428571428571</c:v>
                </c:pt>
                <c:pt idx="24">
                  <c:v>0.54815184815184814</c:v>
                </c:pt>
                <c:pt idx="25">
                  <c:v>0.5</c:v>
                </c:pt>
                <c:pt idx="26">
                  <c:v>0.5</c:v>
                </c:pt>
                <c:pt idx="27">
                  <c:v>0.3</c:v>
                </c:pt>
                <c:pt idx="28">
                  <c:v>0.45454545454545453</c:v>
                </c:pt>
                <c:pt idx="29">
                  <c:v>0.6</c:v>
                </c:pt>
                <c:pt idx="30">
                  <c:v>0.63636363636363635</c:v>
                </c:pt>
                <c:pt idx="31">
                  <c:v>0.84615384615384615</c:v>
                </c:pt>
                <c:pt idx="32">
                  <c:v>0.25</c:v>
                </c:pt>
                <c:pt idx="33">
                  <c:v>0</c:v>
                </c:pt>
                <c:pt idx="34">
                  <c:v>0</c:v>
                </c:pt>
                <c:pt idx="35">
                  <c:v>0.16666666666666666</c:v>
                </c:pt>
                <c:pt idx="36">
                  <c:v>0.5</c:v>
                </c:pt>
                <c:pt idx="37">
                  <c:v>0.625</c:v>
                </c:pt>
                <c:pt idx="38">
                  <c:v>0.8666666666666667</c:v>
                </c:pt>
                <c:pt idx="39">
                  <c:v>1</c:v>
                </c:pt>
                <c:pt idx="40">
                  <c:v>0.14285714285714285</c:v>
                </c:pt>
                <c:pt idx="41">
                  <c:v>4.7619047619047616E-2</c:v>
                </c:pt>
                <c:pt idx="42">
                  <c:v>7.6923076923076927E-2</c:v>
                </c:pt>
                <c:pt idx="43">
                  <c:v>0.6</c:v>
                </c:pt>
                <c:pt idx="44">
                  <c:v>0.6</c:v>
                </c:pt>
                <c:pt idx="45">
                  <c:v>0.5</c:v>
                </c:pt>
                <c:pt idx="46">
                  <c:v>1</c:v>
                </c:pt>
                <c:pt idx="47">
                  <c:v>1</c:v>
                </c:pt>
                <c:pt idx="48">
                  <c:v>0.1111111111111111</c:v>
                </c:pt>
                <c:pt idx="49">
                  <c:v>7.6923076923076927E-2</c:v>
                </c:pt>
                <c:pt idx="50">
                  <c:v>0.18181818181818182</c:v>
                </c:pt>
                <c:pt idx="51">
                  <c:v>0.14285714285714285</c:v>
                </c:pt>
                <c:pt idx="52">
                  <c:v>0.5</c:v>
                </c:pt>
                <c:pt idx="53">
                  <c:v>1</c:v>
                </c:pt>
                <c:pt idx="54">
                  <c:v>0.66666666666666663</c:v>
                </c:pt>
                <c:pt idx="55">
                  <c:v>0.5</c:v>
                </c:pt>
                <c:pt idx="56">
                  <c:v>0</c:v>
                </c:pt>
                <c:pt idx="57">
                  <c:v>7.1428571428571425E-2</c:v>
                </c:pt>
                <c:pt idx="58">
                  <c:v>0.21428571428571427</c:v>
                </c:pt>
                <c:pt idx="59">
                  <c:v>0.41176470588235292</c:v>
                </c:pt>
                <c:pt idx="60">
                  <c:v>0.4</c:v>
                </c:pt>
                <c:pt idx="61">
                  <c:v>0.7142857142857143</c:v>
                </c:pt>
                <c:pt idx="62">
                  <c:v>0</c:v>
                </c:pt>
                <c:pt idx="63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30-4949-8141-C8648A01A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10728"/>
        <c:axId val="871314888"/>
      </c:scatterChart>
      <c:valAx>
        <c:axId val="871310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314888"/>
        <c:crosses val="autoZero"/>
        <c:crossBetween val="midCat"/>
      </c:valAx>
      <c:valAx>
        <c:axId val="871314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31072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654024496937882"/>
                  <c:y val="-0.700914442403964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'5%syr-sssv'!$C$43:$C$87</c:f>
              <c:numCache>
                <c:formatCode>General</c:formatCode>
                <c:ptCount val="45"/>
                <c:pt idx="0">
                  <c:v>0.33994303290639372</c:v>
                </c:pt>
                <c:pt idx="1">
                  <c:v>0.42331699704922121</c:v>
                </c:pt>
                <c:pt idx="2">
                  <c:v>0.64257010055308028</c:v>
                </c:pt>
                <c:pt idx="3">
                  <c:v>0.73162491798519902</c:v>
                </c:pt>
                <c:pt idx="4">
                  <c:v>0.84252110572662042</c:v>
                </c:pt>
                <c:pt idx="5">
                  <c:v>1.0487792687180861</c:v>
                </c:pt>
                <c:pt idx="6">
                  <c:v>0.40990499121256874</c:v>
                </c:pt>
                <c:pt idx="7">
                  <c:v>0.47424338738683042</c:v>
                </c:pt>
                <c:pt idx="8">
                  <c:v>0.54596247210992666</c:v>
                </c:pt>
                <c:pt idx="9">
                  <c:v>0.62915809471642781</c:v>
                </c:pt>
                <c:pt idx="10">
                  <c:v>0.71821291214854643</c:v>
                </c:pt>
                <c:pt idx="11">
                  <c:v>0.82910909988996784</c:v>
                </c:pt>
                <c:pt idx="12">
                  <c:v>1.0353672628814334</c:v>
                </c:pt>
                <c:pt idx="13">
                  <c:v>0.6017683842502185</c:v>
                </c:pt>
                <c:pt idx="14">
                  <c:v>0.69082320168233713</c:v>
                </c:pt>
                <c:pt idx="15">
                  <c:v>0.80171938942375853</c:v>
                </c:pt>
                <c:pt idx="16">
                  <c:v>1.0079775524152241</c:v>
                </c:pt>
                <c:pt idx="17">
                  <c:v>0.49147319147266266</c:v>
                </c:pt>
                <c:pt idx="18">
                  <c:v>0.57466881407916381</c:v>
                </c:pt>
                <c:pt idx="19">
                  <c:v>0.66372363151128244</c:v>
                </c:pt>
                <c:pt idx="20">
                  <c:v>0.77461981925270385</c:v>
                </c:pt>
                <c:pt idx="21">
                  <c:v>0.98087798224416944</c:v>
                </c:pt>
                <c:pt idx="22">
                  <c:v>0.43487575456319538</c:v>
                </c:pt>
                <c:pt idx="23">
                  <c:v>0.51807137716969653</c:v>
                </c:pt>
                <c:pt idx="24">
                  <c:v>0.60712619460181516</c:v>
                </c:pt>
                <c:pt idx="25">
                  <c:v>0.71802238234323656</c:v>
                </c:pt>
                <c:pt idx="26">
                  <c:v>0.92428054533470216</c:v>
                </c:pt>
                <c:pt idx="27">
                  <c:v>0.14401615207648089</c:v>
                </c:pt>
                <c:pt idx="28">
                  <c:v>0.22739011621930838</c:v>
                </c:pt>
                <c:pt idx="29">
                  <c:v>0.29172851239357012</c:v>
                </c:pt>
                <c:pt idx="30">
                  <c:v>0.36344759711666635</c:v>
                </c:pt>
                <c:pt idx="31">
                  <c:v>0.44664321972316745</c:v>
                </c:pt>
                <c:pt idx="32">
                  <c:v>0.53569803715528619</c:v>
                </c:pt>
                <c:pt idx="33">
                  <c:v>0.10033279028150693</c:v>
                </c:pt>
                <c:pt idx="34">
                  <c:v>0.18370675442433443</c:v>
                </c:pt>
                <c:pt idx="35">
                  <c:v>0.24804515059859614</c:v>
                </c:pt>
                <c:pt idx="36">
                  <c:v>0.3197642353216924</c:v>
                </c:pt>
                <c:pt idx="37">
                  <c:v>0.4029598579281935</c:v>
                </c:pt>
                <c:pt idx="38">
                  <c:v>0.60291086310173359</c:v>
                </c:pt>
                <c:pt idx="39">
                  <c:v>5.8862923718745019E-2</c:v>
                </c:pt>
                <c:pt idx="40">
                  <c:v>0.14223688786157251</c:v>
                </c:pt>
                <c:pt idx="41">
                  <c:v>0.20657528403583422</c:v>
                </c:pt>
                <c:pt idx="42">
                  <c:v>0.27829436875893049</c:v>
                </c:pt>
                <c:pt idx="43">
                  <c:v>0.36148999136543158</c:v>
                </c:pt>
                <c:pt idx="44">
                  <c:v>0.45054480879755027</c:v>
                </c:pt>
              </c:numCache>
            </c:numRef>
          </c:xVal>
          <c:yVal>
            <c:numRef>
              <c:f>'5%syr-sssv'!$D$43:$D$87</c:f>
              <c:numCache>
                <c:formatCode>0%</c:formatCode>
                <c:ptCount val="45"/>
                <c:pt idx="0">
                  <c:v>0.8571428571428571</c:v>
                </c:pt>
                <c:pt idx="1">
                  <c:v>0.43</c:v>
                </c:pt>
                <c:pt idx="2">
                  <c:v>0.5</c:v>
                </c:pt>
                <c:pt idx="3">
                  <c:v>0.5714285714285714</c:v>
                </c:pt>
                <c:pt idx="4">
                  <c:v>0.875</c:v>
                </c:pt>
                <c:pt idx="5">
                  <c:v>0.875</c:v>
                </c:pt>
                <c:pt idx="6">
                  <c:v>0.2</c:v>
                </c:pt>
                <c:pt idx="7">
                  <c:v>0.5</c:v>
                </c:pt>
                <c:pt idx="8">
                  <c:v>0.55555555555555558</c:v>
                </c:pt>
                <c:pt idx="9">
                  <c:v>0.7142857142857143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0.66666666666666663</c:v>
                </c:pt>
                <c:pt idx="14">
                  <c:v>0.76923076923076927</c:v>
                </c:pt>
                <c:pt idx="15">
                  <c:v>1</c:v>
                </c:pt>
                <c:pt idx="16">
                  <c:v>0.8571428571428571</c:v>
                </c:pt>
                <c:pt idx="17">
                  <c:v>0.3</c:v>
                </c:pt>
                <c:pt idx="18">
                  <c:v>0.45454545454545453</c:v>
                </c:pt>
                <c:pt idx="19">
                  <c:v>0.6</c:v>
                </c:pt>
                <c:pt idx="20">
                  <c:v>0.63636363636363635</c:v>
                </c:pt>
                <c:pt idx="21">
                  <c:v>0.84615384615384615</c:v>
                </c:pt>
                <c:pt idx="22">
                  <c:v>0.16666666666666666</c:v>
                </c:pt>
                <c:pt idx="23">
                  <c:v>0.5</c:v>
                </c:pt>
                <c:pt idx="24">
                  <c:v>0.625</c:v>
                </c:pt>
                <c:pt idx="25">
                  <c:v>0.8666666666666667</c:v>
                </c:pt>
                <c:pt idx="26">
                  <c:v>1</c:v>
                </c:pt>
                <c:pt idx="27">
                  <c:v>0.14285714285714285</c:v>
                </c:pt>
                <c:pt idx="28">
                  <c:v>4.7619047619047616E-2</c:v>
                </c:pt>
                <c:pt idx="29">
                  <c:v>7.6923076923076927E-2</c:v>
                </c:pt>
                <c:pt idx="30">
                  <c:v>0.6</c:v>
                </c:pt>
                <c:pt idx="31">
                  <c:v>0.6</c:v>
                </c:pt>
                <c:pt idx="32">
                  <c:v>0.5</c:v>
                </c:pt>
                <c:pt idx="33">
                  <c:v>0.1111111111111111</c:v>
                </c:pt>
                <c:pt idx="34">
                  <c:v>7.6923076923076927E-2</c:v>
                </c:pt>
                <c:pt idx="35">
                  <c:v>0.18181818181818182</c:v>
                </c:pt>
                <c:pt idx="36">
                  <c:v>0.14285714285714285</c:v>
                </c:pt>
                <c:pt idx="37">
                  <c:v>0.5</c:v>
                </c:pt>
                <c:pt idx="38">
                  <c:v>0.66666666666666663</c:v>
                </c:pt>
                <c:pt idx="39">
                  <c:v>0</c:v>
                </c:pt>
                <c:pt idx="40">
                  <c:v>7.1428571428571425E-2</c:v>
                </c:pt>
                <c:pt idx="41">
                  <c:v>0.21428571428571427</c:v>
                </c:pt>
                <c:pt idx="42">
                  <c:v>0.41176470588235292</c:v>
                </c:pt>
                <c:pt idx="43">
                  <c:v>0.4</c:v>
                </c:pt>
                <c:pt idx="44">
                  <c:v>0.7142857142857143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45-4725-9689-57FE10516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10728"/>
        <c:axId val="871314888"/>
      </c:scatterChart>
      <c:valAx>
        <c:axId val="871310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314888"/>
        <c:crosses val="autoZero"/>
        <c:crossBetween val="midCat"/>
      </c:valAx>
      <c:valAx>
        <c:axId val="871314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31072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654024496937882"/>
                  <c:y val="-0.700914442403964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'5%5yr'!$C$43:$C$106</c:f>
              <c:numCache>
                <c:formatCode>General</c:formatCode>
                <c:ptCount val="64"/>
                <c:pt idx="0">
                  <c:v>0.5208292396461649</c:v>
                </c:pt>
                <c:pt idx="1">
                  <c:v>0.57545989325438884</c:v>
                </c:pt>
                <c:pt idx="2">
                  <c:v>0.61761752209261345</c:v>
                </c:pt>
                <c:pt idx="3">
                  <c:v>0.6646113350279601</c:v>
                </c:pt>
                <c:pt idx="4">
                  <c:v>0.7191251306362656</c:v>
                </c:pt>
                <c:pt idx="5">
                  <c:v>0.77747815406865606</c:v>
                </c:pt>
                <c:pt idx="6">
                  <c:v>0.85014269966463685</c:v>
                </c:pt>
                <c:pt idx="7">
                  <c:v>0.98529302353495396</c:v>
                </c:pt>
                <c:pt idx="8">
                  <c:v>0.49867648562404249</c:v>
                </c:pt>
                <c:pt idx="9">
                  <c:v>0.55330713923226638</c:v>
                </c:pt>
                <c:pt idx="10">
                  <c:v>0.59546476807049098</c:v>
                </c:pt>
                <c:pt idx="11">
                  <c:v>0.64245858100583764</c:v>
                </c:pt>
                <c:pt idx="12">
                  <c:v>0.69697237661414313</c:v>
                </c:pt>
                <c:pt idx="13">
                  <c:v>0.75532540004653359</c:v>
                </c:pt>
                <c:pt idx="14">
                  <c:v>0.82798994564251438</c:v>
                </c:pt>
                <c:pt idx="15">
                  <c:v>0.96314026951283149</c:v>
                </c:pt>
                <c:pt idx="16">
                  <c:v>0.45343660681061904</c:v>
                </c:pt>
                <c:pt idx="17">
                  <c:v>0.50806726041884298</c:v>
                </c:pt>
                <c:pt idx="18">
                  <c:v>0.55022488925706758</c:v>
                </c:pt>
                <c:pt idx="19">
                  <c:v>0.59721870219241424</c:v>
                </c:pt>
                <c:pt idx="20">
                  <c:v>0.65173249780071962</c:v>
                </c:pt>
                <c:pt idx="21">
                  <c:v>0.71008552123311008</c:v>
                </c:pt>
                <c:pt idx="22">
                  <c:v>0.78275006682909098</c:v>
                </c:pt>
                <c:pt idx="23">
                  <c:v>0.9179003906994081</c:v>
                </c:pt>
                <c:pt idx="24">
                  <c:v>0.4086759558374416</c:v>
                </c:pt>
                <c:pt idx="25">
                  <c:v>0.46330660944566548</c:v>
                </c:pt>
                <c:pt idx="26">
                  <c:v>0.50546423828389009</c:v>
                </c:pt>
                <c:pt idx="27">
                  <c:v>0.55245805121923675</c:v>
                </c:pt>
                <c:pt idx="28">
                  <c:v>0.60697184682754224</c:v>
                </c:pt>
                <c:pt idx="29">
                  <c:v>0.6653248702599327</c:v>
                </c:pt>
                <c:pt idx="30">
                  <c:v>0.73798941585591349</c:v>
                </c:pt>
                <c:pt idx="31">
                  <c:v>0.8731397397262306</c:v>
                </c:pt>
                <c:pt idx="32">
                  <c:v>0.31519336170438128</c:v>
                </c:pt>
                <c:pt idx="33">
                  <c:v>0.36982401531260517</c:v>
                </c:pt>
                <c:pt idx="34">
                  <c:v>0.41198164415082977</c:v>
                </c:pt>
                <c:pt idx="35">
                  <c:v>0.45897545708617649</c:v>
                </c:pt>
                <c:pt idx="36">
                  <c:v>0.51348925269448187</c:v>
                </c:pt>
                <c:pt idx="37">
                  <c:v>0.57184227612687233</c:v>
                </c:pt>
                <c:pt idx="38">
                  <c:v>0.64450682172285312</c:v>
                </c:pt>
                <c:pt idx="39">
                  <c:v>0.77965714559317023</c:v>
                </c:pt>
                <c:pt idx="40">
                  <c:v>0.19721470724822387</c:v>
                </c:pt>
                <c:pt idx="41">
                  <c:v>0.25184536085644782</c:v>
                </c:pt>
                <c:pt idx="42">
                  <c:v>0.29400298969467242</c:v>
                </c:pt>
                <c:pt idx="43">
                  <c:v>0.34099680263001908</c:v>
                </c:pt>
                <c:pt idx="44">
                  <c:v>0.39551059823832446</c:v>
                </c:pt>
                <c:pt idx="45">
                  <c:v>0.45386362167071498</c:v>
                </c:pt>
                <c:pt idx="46">
                  <c:v>0.52652816726669571</c:v>
                </c:pt>
                <c:pt idx="47">
                  <c:v>0.66167849113701283</c:v>
                </c:pt>
                <c:pt idx="48">
                  <c:v>0.12506242961806674</c:v>
                </c:pt>
                <c:pt idx="49">
                  <c:v>0.17969308322629068</c:v>
                </c:pt>
                <c:pt idx="50">
                  <c:v>0.22185071206451529</c:v>
                </c:pt>
                <c:pt idx="51">
                  <c:v>0.26884452499986194</c:v>
                </c:pt>
                <c:pt idx="52">
                  <c:v>0.32335832060816738</c:v>
                </c:pt>
                <c:pt idx="53">
                  <c:v>0.38171134404055784</c:v>
                </c:pt>
                <c:pt idx="54">
                  <c:v>0.45437588963653863</c:v>
                </c:pt>
                <c:pt idx="55">
                  <c:v>0.58952621350685575</c:v>
                </c:pt>
                <c:pt idx="56">
                  <c:v>5.656620582545957E-2</c:v>
                </c:pt>
                <c:pt idx="57">
                  <c:v>0.11119685943368351</c:v>
                </c:pt>
                <c:pt idx="58">
                  <c:v>0.15335448827190812</c:v>
                </c:pt>
                <c:pt idx="59">
                  <c:v>0.20034830120725478</c:v>
                </c:pt>
                <c:pt idx="60">
                  <c:v>0.25486209681556016</c:v>
                </c:pt>
                <c:pt idx="61">
                  <c:v>0.31321512024795067</c:v>
                </c:pt>
                <c:pt idx="62">
                  <c:v>0.38587966584393146</c:v>
                </c:pt>
                <c:pt idx="63">
                  <c:v>0.52102998971424852</c:v>
                </c:pt>
              </c:numCache>
            </c:numRef>
          </c:xVal>
          <c:yVal>
            <c:numRef>
              <c:f>'5%5yr'!$D$43:$D$106</c:f>
              <c:numCache>
                <c:formatCode>0%</c:formatCode>
                <c:ptCount val="64"/>
                <c:pt idx="0">
                  <c:v>0.95238095238095233</c:v>
                </c:pt>
                <c:pt idx="1">
                  <c:v>0.42499999999999999</c:v>
                </c:pt>
                <c:pt idx="2">
                  <c:v>0</c:v>
                </c:pt>
                <c:pt idx="3">
                  <c:v>0.66666666666666663</c:v>
                </c:pt>
                <c:pt idx="4">
                  <c:v>0.83333333333333337</c:v>
                </c:pt>
                <c:pt idx="5">
                  <c:v>0.5714285714285714</c:v>
                </c:pt>
                <c:pt idx="6">
                  <c:v>0.875</c:v>
                </c:pt>
                <c:pt idx="7">
                  <c:v>1</c:v>
                </c:pt>
                <c:pt idx="8">
                  <c:v>1</c:v>
                </c:pt>
                <c:pt idx="9">
                  <c:v>0.4</c:v>
                </c:pt>
                <c:pt idx="10">
                  <c:v>0.5</c:v>
                </c:pt>
                <c:pt idx="11">
                  <c:v>0.55555555555555558</c:v>
                </c:pt>
                <c:pt idx="12">
                  <c:v>0.5714285714285714</c:v>
                </c:pt>
                <c:pt idx="13">
                  <c:v>0.66666666666666663</c:v>
                </c:pt>
                <c:pt idx="14">
                  <c:v>1</c:v>
                </c:pt>
                <c:pt idx="15">
                  <c:v>0.90909090909090906</c:v>
                </c:pt>
                <c:pt idx="16">
                  <c:v>1</c:v>
                </c:pt>
                <c:pt idx="17">
                  <c:v>1</c:v>
                </c:pt>
                <c:pt idx="18">
                  <c:v>0.25</c:v>
                </c:pt>
                <c:pt idx="19">
                  <c:v>0.75</c:v>
                </c:pt>
                <c:pt idx="20">
                  <c:v>0.55555555555555558</c:v>
                </c:pt>
                <c:pt idx="21">
                  <c:v>0.69230769230769229</c:v>
                </c:pt>
                <c:pt idx="22">
                  <c:v>0.875</c:v>
                </c:pt>
                <c:pt idx="23">
                  <c:v>0.7142857142857143</c:v>
                </c:pt>
                <c:pt idx="24">
                  <c:v>0.25</c:v>
                </c:pt>
                <c:pt idx="25">
                  <c:v>0.5</c:v>
                </c:pt>
                <c:pt idx="26">
                  <c:v>0.5</c:v>
                </c:pt>
                <c:pt idx="27">
                  <c:v>0.4</c:v>
                </c:pt>
                <c:pt idx="28">
                  <c:v>0.63636363636363635</c:v>
                </c:pt>
                <c:pt idx="29">
                  <c:v>0.7</c:v>
                </c:pt>
                <c:pt idx="30">
                  <c:v>0.63636363636363635</c:v>
                </c:pt>
                <c:pt idx="31">
                  <c:v>0.84615384615384615</c:v>
                </c:pt>
                <c:pt idx="32">
                  <c:v>0.75</c:v>
                </c:pt>
                <c:pt idx="33">
                  <c:v>0.25</c:v>
                </c:pt>
                <c:pt idx="34">
                  <c:v>0</c:v>
                </c:pt>
                <c:pt idx="35">
                  <c:v>0.16666666666666666</c:v>
                </c:pt>
                <c:pt idx="36">
                  <c:v>0.5</c:v>
                </c:pt>
                <c:pt idx="37">
                  <c:v>0.5</c:v>
                </c:pt>
                <c:pt idx="38">
                  <c:v>0.8</c:v>
                </c:pt>
                <c:pt idx="39">
                  <c:v>0.90909090909090906</c:v>
                </c:pt>
                <c:pt idx="40">
                  <c:v>0.14285714285714285</c:v>
                </c:pt>
                <c:pt idx="41">
                  <c:v>9.5238095238095233E-2</c:v>
                </c:pt>
                <c:pt idx="42">
                  <c:v>7.6923076923076927E-2</c:v>
                </c:pt>
                <c:pt idx="43">
                  <c:v>0.2</c:v>
                </c:pt>
                <c:pt idx="44">
                  <c:v>0.6</c:v>
                </c:pt>
                <c:pt idx="45">
                  <c:v>0.5</c:v>
                </c:pt>
                <c:pt idx="46">
                  <c:v>1</c:v>
                </c:pt>
                <c:pt idx="47">
                  <c:v>1</c:v>
                </c:pt>
                <c:pt idx="48">
                  <c:v>0.1111111111111111</c:v>
                </c:pt>
                <c:pt idx="49">
                  <c:v>0.30769230769230771</c:v>
                </c:pt>
                <c:pt idx="50">
                  <c:v>0.27272727272727271</c:v>
                </c:pt>
                <c:pt idx="51">
                  <c:v>0.14285714285714285</c:v>
                </c:pt>
                <c:pt idx="52">
                  <c:v>0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</c:v>
                </c:pt>
                <c:pt idx="57">
                  <c:v>0</c:v>
                </c:pt>
                <c:pt idx="58">
                  <c:v>0.14285714285714285</c:v>
                </c:pt>
                <c:pt idx="59">
                  <c:v>0.29411764705882354</c:v>
                </c:pt>
                <c:pt idx="60">
                  <c:v>0.2</c:v>
                </c:pt>
                <c:pt idx="61">
                  <c:v>0.42857142857142855</c:v>
                </c:pt>
                <c:pt idx="62">
                  <c:v>0.33333333333333331</c:v>
                </c:pt>
                <c:pt idx="63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3C-4E08-9343-B660F382A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10728"/>
        <c:axId val="871314888"/>
      </c:scatterChart>
      <c:valAx>
        <c:axId val="871310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314888"/>
        <c:crosses val="autoZero"/>
        <c:crossBetween val="midCat"/>
      </c:valAx>
      <c:valAx>
        <c:axId val="871314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31072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 1 - Predicted vs Actual risk of 5% Inflation</a:t>
            </a:r>
          </a:p>
        </c:rich>
      </c:tx>
      <c:layout>
        <c:manualLayout>
          <c:xMode val="edge"/>
          <c:yMode val="edge"/>
          <c:x val="0.26310554453093726"/>
          <c:y val="3.96956596633752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654024496937882"/>
                  <c:y val="-0.700914442403964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'5%5yr-sssv'!$C$43:$C$106</c:f>
              <c:numCache>
                <c:formatCode>0%</c:formatCode>
                <c:ptCount val="64"/>
                <c:pt idx="0">
                  <c:v>0.46397530200287856</c:v>
                </c:pt>
                <c:pt idx="1">
                  <c:v>0.52465869416083932</c:v>
                </c:pt>
                <c:pt idx="2">
                  <c:v>0.68424115132914531</c:v>
                </c:pt>
                <c:pt idx="3">
                  <c:v>0.74905932886633231</c:v>
                </c:pt>
                <c:pt idx="4">
                  <c:v>0.82977465671145134</c:v>
                </c:pt>
                <c:pt idx="5">
                  <c:v>0.97989880061265588</c:v>
                </c:pt>
                <c:pt idx="6">
                  <c:v>0.50305109549850746</c:v>
                </c:pt>
                <c:pt idx="7">
                  <c:v>0.54987952888292213</c:v>
                </c:pt>
                <c:pt idx="8">
                  <c:v>0.60207996565243938</c:v>
                </c:pt>
                <c:pt idx="9">
                  <c:v>0.66263355266681345</c:v>
                </c:pt>
                <c:pt idx="10">
                  <c:v>0.72745173020400045</c:v>
                </c:pt>
                <c:pt idx="11">
                  <c:v>0.80816705804911948</c:v>
                </c:pt>
                <c:pt idx="12">
                  <c:v>0.95829120195032402</c:v>
                </c:pt>
                <c:pt idx="13">
                  <c:v>0.61850697842882951</c:v>
                </c:pt>
                <c:pt idx="14">
                  <c:v>0.68332515596601662</c:v>
                </c:pt>
                <c:pt idx="15">
                  <c:v>0.76404048381113554</c:v>
                </c:pt>
                <c:pt idx="16">
                  <c:v>0.91416462771234008</c:v>
                </c:pt>
                <c:pt idx="17">
                  <c:v>0.51429425173695598</c:v>
                </c:pt>
                <c:pt idx="18">
                  <c:v>0.57484783875133005</c:v>
                </c:pt>
                <c:pt idx="19">
                  <c:v>0.63966601628851716</c:v>
                </c:pt>
                <c:pt idx="20">
                  <c:v>0.72038134413363608</c:v>
                </c:pt>
                <c:pt idx="21">
                  <c:v>0.87050548803484062</c:v>
                </c:pt>
                <c:pt idx="22">
                  <c:v>0.42311216331925161</c:v>
                </c:pt>
                <c:pt idx="23">
                  <c:v>0.48366575033362569</c:v>
                </c:pt>
                <c:pt idx="24">
                  <c:v>0.54848392787081279</c:v>
                </c:pt>
                <c:pt idx="25">
                  <c:v>0.62919925571593172</c:v>
                </c:pt>
                <c:pt idx="26">
                  <c:v>0.77932339961713626</c:v>
                </c:pt>
                <c:pt idx="27">
                  <c:v>0.14832457386452025</c:v>
                </c:pt>
                <c:pt idx="28">
                  <c:v>0.20900796602248106</c:v>
                </c:pt>
                <c:pt idx="29">
                  <c:v>0.25583639940689562</c:v>
                </c:pt>
                <c:pt idx="30">
                  <c:v>0.30803683617641286</c:v>
                </c:pt>
                <c:pt idx="31">
                  <c:v>0.36859042319078694</c:v>
                </c:pt>
                <c:pt idx="32">
                  <c:v>0.43340860072797405</c:v>
                </c:pt>
                <c:pt idx="33">
                  <c:v>7.7947885889351309E-2</c:v>
                </c:pt>
                <c:pt idx="34">
                  <c:v>0.13863127804731212</c:v>
                </c:pt>
                <c:pt idx="35">
                  <c:v>0.18545971143172668</c:v>
                </c:pt>
                <c:pt idx="36">
                  <c:v>0.23766014820124393</c:v>
                </c:pt>
                <c:pt idx="37">
                  <c:v>0.298213735215618</c:v>
                </c:pt>
                <c:pt idx="38">
                  <c:v>0.44374724059792409</c:v>
                </c:pt>
                <c:pt idx="39">
                  <c:v>1.113728021396182E-2</c:v>
                </c:pt>
                <c:pt idx="40">
                  <c:v>7.1820672371922578E-2</c:v>
                </c:pt>
                <c:pt idx="41">
                  <c:v>0.11864910575633714</c:v>
                </c:pt>
                <c:pt idx="42">
                  <c:v>0.17084954252585444</c:v>
                </c:pt>
                <c:pt idx="43">
                  <c:v>0.23140312954022854</c:v>
                </c:pt>
                <c:pt idx="44">
                  <c:v>0.29622130707741562</c:v>
                </c:pt>
              </c:numCache>
            </c:numRef>
          </c:xVal>
          <c:yVal>
            <c:numRef>
              <c:f>'5%5yr-sssv'!$D$43:$D$106</c:f>
              <c:numCache>
                <c:formatCode>0%</c:formatCode>
                <c:ptCount val="64"/>
                <c:pt idx="0">
                  <c:v>0.95238095238095233</c:v>
                </c:pt>
                <c:pt idx="1">
                  <c:v>0.43</c:v>
                </c:pt>
                <c:pt idx="2">
                  <c:v>0.83333333333333337</c:v>
                </c:pt>
                <c:pt idx="3">
                  <c:v>0.5714285714285714</c:v>
                </c:pt>
                <c:pt idx="4">
                  <c:v>0.875</c:v>
                </c:pt>
                <c:pt idx="5">
                  <c:v>1</c:v>
                </c:pt>
                <c:pt idx="6">
                  <c:v>0.4</c:v>
                </c:pt>
                <c:pt idx="7">
                  <c:v>0.5</c:v>
                </c:pt>
                <c:pt idx="8">
                  <c:v>0.55555555555555558</c:v>
                </c:pt>
                <c:pt idx="9">
                  <c:v>0.5714285714285714</c:v>
                </c:pt>
                <c:pt idx="10">
                  <c:v>0.66666666666666663</c:v>
                </c:pt>
                <c:pt idx="11">
                  <c:v>1</c:v>
                </c:pt>
                <c:pt idx="12">
                  <c:v>0.90909090909090906</c:v>
                </c:pt>
                <c:pt idx="13">
                  <c:v>0.55555555555555558</c:v>
                </c:pt>
                <c:pt idx="14">
                  <c:v>0.69230769230769229</c:v>
                </c:pt>
                <c:pt idx="15">
                  <c:v>0.875</c:v>
                </c:pt>
                <c:pt idx="16">
                  <c:v>0.7142857142857143</c:v>
                </c:pt>
                <c:pt idx="17">
                  <c:v>0.4</c:v>
                </c:pt>
                <c:pt idx="18">
                  <c:v>0.63636363636363635</c:v>
                </c:pt>
                <c:pt idx="19">
                  <c:v>0.7</c:v>
                </c:pt>
                <c:pt idx="20">
                  <c:v>0.63636363636363635</c:v>
                </c:pt>
                <c:pt idx="21">
                  <c:v>0.84615384615384615</c:v>
                </c:pt>
                <c:pt idx="22">
                  <c:v>0.16666666666666666</c:v>
                </c:pt>
                <c:pt idx="23">
                  <c:v>0.5</c:v>
                </c:pt>
                <c:pt idx="24">
                  <c:v>0.5</c:v>
                </c:pt>
                <c:pt idx="25">
                  <c:v>0.8</c:v>
                </c:pt>
                <c:pt idx="26">
                  <c:v>0.90909090909090906</c:v>
                </c:pt>
                <c:pt idx="27">
                  <c:v>0.14285714285714285</c:v>
                </c:pt>
                <c:pt idx="28">
                  <c:v>9.5238095238095233E-2</c:v>
                </c:pt>
                <c:pt idx="29">
                  <c:v>7.6923076923076927E-2</c:v>
                </c:pt>
                <c:pt idx="30">
                  <c:v>0.2</c:v>
                </c:pt>
                <c:pt idx="31">
                  <c:v>0.6</c:v>
                </c:pt>
                <c:pt idx="32">
                  <c:v>0.5</c:v>
                </c:pt>
                <c:pt idx="33">
                  <c:v>0.1111111111111111</c:v>
                </c:pt>
                <c:pt idx="34">
                  <c:v>0.30769230769230771</c:v>
                </c:pt>
                <c:pt idx="35">
                  <c:v>0.27272727272727271</c:v>
                </c:pt>
                <c:pt idx="36">
                  <c:v>0.14285714285714285</c:v>
                </c:pt>
                <c:pt idx="37">
                  <c:v>0</c:v>
                </c:pt>
                <c:pt idx="38">
                  <c:v>0.5</c:v>
                </c:pt>
                <c:pt idx="39">
                  <c:v>0</c:v>
                </c:pt>
                <c:pt idx="40">
                  <c:v>0</c:v>
                </c:pt>
                <c:pt idx="41">
                  <c:v>0.14285714285714285</c:v>
                </c:pt>
                <c:pt idx="42">
                  <c:v>0.29411764705882354</c:v>
                </c:pt>
                <c:pt idx="43">
                  <c:v>0.2</c:v>
                </c:pt>
                <c:pt idx="44">
                  <c:v>0.42857142857142855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A8F-4415-9436-CE30B9D6D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10728"/>
        <c:axId val="871314888"/>
      </c:scatterChart>
      <c:valAx>
        <c:axId val="87131072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Predicted Percentage</a:t>
                </a:r>
                <a:r>
                  <a:rPr lang="en-US" baseline="0"/>
                  <a:t> of Data Points with 5% Inflation from Model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314888"/>
        <c:crosses val="autoZero"/>
        <c:crossBetween val="midCat"/>
      </c:valAx>
      <c:valAx>
        <c:axId val="8713148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Actual 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31072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654024496937882"/>
                  <c:y val="-0.700914442403964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'10%5yr'!$C$43:$C$106</c:f>
              <c:numCache>
                <c:formatCode>General</c:formatCode>
                <c:ptCount val="64"/>
                <c:pt idx="0">
                  <c:v>0.19740841541401397</c:v>
                </c:pt>
                <c:pt idx="1">
                  <c:v>0.23841316322182943</c:v>
                </c:pt>
                <c:pt idx="2">
                  <c:v>0.27005589169957661</c:v>
                </c:pt>
                <c:pt idx="3">
                  <c:v>0.30532856959504051</c:v>
                </c:pt>
                <c:pt idx="4">
                  <c:v>0.34624560597164467</c:v>
                </c:pt>
                <c:pt idx="5">
                  <c:v>0.3900442950158578</c:v>
                </c:pt>
                <c:pt idx="6">
                  <c:v>0.44458494518088087</c:v>
                </c:pt>
                <c:pt idx="7">
                  <c:v>0.54602625295269003</c:v>
                </c:pt>
                <c:pt idx="8">
                  <c:v>0.18395145771948979</c:v>
                </c:pt>
                <c:pt idx="9">
                  <c:v>0.22495620552730525</c:v>
                </c:pt>
                <c:pt idx="10">
                  <c:v>0.2565989340050524</c:v>
                </c:pt>
                <c:pt idx="11">
                  <c:v>0.29187161190051636</c:v>
                </c:pt>
                <c:pt idx="12">
                  <c:v>0.33278864827712051</c:v>
                </c:pt>
                <c:pt idx="13">
                  <c:v>0.37658733732133365</c:v>
                </c:pt>
                <c:pt idx="14">
                  <c:v>0.43112798748635672</c:v>
                </c:pt>
                <c:pt idx="15">
                  <c:v>0.53256929525816588</c:v>
                </c:pt>
                <c:pt idx="16">
                  <c:v>0.1564699475339083</c:v>
                </c:pt>
                <c:pt idx="17">
                  <c:v>0.19747469534172377</c:v>
                </c:pt>
                <c:pt idx="18">
                  <c:v>0.22911742381947092</c:v>
                </c:pt>
                <c:pt idx="19">
                  <c:v>0.26439010171493482</c:v>
                </c:pt>
                <c:pt idx="20">
                  <c:v>0.30530713809153903</c:v>
                </c:pt>
                <c:pt idx="21">
                  <c:v>0.34910582713575211</c:v>
                </c:pt>
                <c:pt idx="22">
                  <c:v>0.40364647730077524</c:v>
                </c:pt>
                <c:pt idx="23">
                  <c:v>0.50508778507258434</c:v>
                </c:pt>
                <c:pt idx="24">
                  <c:v>0.1292795500815693</c:v>
                </c:pt>
                <c:pt idx="25">
                  <c:v>0.17028429788938476</c:v>
                </c:pt>
                <c:pt idx="26">
                  <c:v>0.20192702636713195</c:v>
                </c:pt>
                <c:pt idx="27">
                  <c:v>0.23719970426259585</c:v>
                </c:pt>
                <c:pt idx="28">
                  <c:v>0.27811674063920006</c:v>
                </c:pt>
                <c:pt idx="29">
                  <c:v>0.32191542968341313</c:v>
                </c:pt>
                <c:pt idx="30">
                  <c:v>0.37645607984843621</c:v>
                </c:pt>
                <c:pt idx="31">
                  <c:v>0.47789738762024536</c:v>
                </c:pt>
                <c:pt idx="32">
                  <c:v>7.2492420446730432E-2</c:v>
                </c:pt>
                <c:pt idx="33">
                  <c:v>0.11349716825454588</c:v>
                </c:pt>
                <c:pt idx="34">
                  <c:v>0.14513989673229305</c:v>
                </c:pt>
                <c:pt idx="35">
                  <c:v>0.18041257462775695</c:v>
                </c:pt>
                <c:pt idx="36">
                  <c:v>0.22132961100436116</c:v>
                </c:pt>
                <c:pt idx="37">
                  <c:v>0.26512830004857424</c:v>
                </c:pt>
                <c:pt idx="38">
                  <c:v>0.31966895021359737</c:v>
                </c:pt>
                <c:pt idx="39">
                  <c:v>0.42111025798540647</c:v>
                </c:pt>
                <c:pt idx="40">
                  <c:v>8.2486343382212612E-4</c:v>
                </c:pt>
                <c:pt idx="41">
                  <c:v>4.182961124163756E-2</c:v>
                </c:pt>
                <c:pt idx="42">
                  <c:v>7.3472339719384744E-2</c:v>
                </c:pt>
                <c:pt idx="43">
                  <c:v>0.10874501761484866</c:v>
                </c:pt>
                <c:pt idx="44">
                  <c:v>0.14966205399145285</c:v>
                </c:pt>
                <c:pt idx="45">
                  <c:v>0.19346074303566593</c:v>
                </c:pt>
                <c:pt idx="46">
                  <c:v>0.24800139320068906</c:v>
                </c:pt>
                <c:pt idx="47">
                  <c:v>0.34944270097249819</c:v>
                </c:pt>
                <c:pt idx="48">
                  <c:v>-4.3004908099909783E-2</c:v>
                </c:pt>
                <c:pt idx="49">
                  <c:v>-2.0001602920943495E-3</c:v>
                </c:pt>
                <c:pt idx="50">
                  <c:v>2.9642568185652834E-2</c:v>
                </c:pt>
                <c:pt idx="51">
                  <c:v>6.4915246081116734E-2</c:v>
                </c:pt>
                <c:pt idx="52">
                  <c:v>0.10583228245772094</c:v>
                </c:pt>
                <c:pt idx="53">
                  <c:v>0.14963097150193402</c:v>
                </c:pt>
                <c:pt idx="54">
                  <c:v>0.20417162166695715</c:v>
                </c:pt>
                <c:pt idx="55">
                  <c:v>0.30561292943876628</c:v>
                </c:pt>
                <c:pt idx="56">
                  <c:v>-8.4613765621249309E-2</c:v>
                </c:pt>
                <c:pt idx="57">
                  <c:v>-4.3609017813433876E-2</c:v>
                </c:pt>
                <c:pt idx="58">
                  <c:v>-1.1966289335686692E-2</c:v>
                </c:pt>
                <c:pt idx="59">
                  <c:v>2.3306388559777208E-2</c:v>
                </c:pt>
                <c:pt idx="60">
                  <c:v>6.4223424936381418E-2</c:v>
                </c:pt>
                <c:pt idx="61">
                  <c:v>0.1080221139805945</c:v>
                </c:pt>
                <c:pt idx="62">
                  <c:v>0.16256276414561763</c:v>
                </c:pt>
                <c:pt idx="63">
                  <c:v>0.2640040719174267</c:v>
                </c:pt>
              </c:numCache>
            </c:numRef>
          </c:xVal>
          <c:yVal>
            <c:numRef>
              <c:f>'10%5yr'!$D$43:$D$106</c:f>
              <c:numCache>
                <c:formatCode>0%</c:formatCode>
                <c:ptCount val="64"/>
                <c:pt idx="0">
                  <c:v>0.61904761904761907</c:v>
                </c:pt>
                <c:pt idx="1">
                  <c:v>0.42499999999999999</c:v>
                </c:pt>
                <c:pt idx="2">
                  <c:v>0</c:v>
                </c:pt>
                <c:pt idx="3">
                  <c:v>0.16666666666666666</c:v>
                </c:pt>
                <c:pt idx="4">
                  <c:v>8.3333333333333329E-2</c:v>
                </c:pt>
                <c:pt idx="5">
                  <c:v>0</c:v>
                </c:pt>
                <c:pt idx="6">
                  <c:v>0.125</c:v>
                </c:pt>
                <c:pt idx="7">
                  <c:v>0.625</c:v>
                </c:pt>
                <c:pt idx="8">
                  <c:v>0.5</c:v>
                </c:pt>
                <c:pt idx="9">
                  <c:v>0</c:v>
                </c:pt>
                <c:pt idx="10">
                  <c:v>0.1</c:v>
                </c:pt>
                <c:pt idx="11">
                  <c:v>0.1111111111111111</c:v>
                </c:pt>
                <c:pt idx="12">
                  <c:v>0.2857142857142857</c:v>
                </c:pt>
                <c:pt idx="13">
                  <c:v>0.66666666666666663</c:v>
                </c:pt>
                <c:pt idx="14">
                  <c:v>0.6</c:v>
                </c:pt>
                <c:pt idx="15">
                  <c:v>0.63636363636363635</c:v>
                </c:pt>
                <c:pt idx="16">
                  <c:v>0.5</c:v>
                </c:pt>
                <c:pt idx="17">
                  <c:v>1</c:v>
                </c:pt>
                <c:pt idx="18">
                  <c:v>0</c:v>
                </c:pt>
                <c:pt idx="19">
                  <c:v>0.25</c:v>
                </c:pt>
                <c:pt idx="20">
                  <c:v>0.22222222222222221</c:v>
                </c:pt>
                <c:pt idx="21">
                  <c:v>0.23076923076923078</c:v>
                </c:pt>
                <c:pt idx="22">
                  <c:v>0.5</c:v>
                </c:pt>
                <c:pt idx="23">
                  <c:v>0.42857142857142855</c:v>
                </c:pt>
                <c:pt idx="24">
                  <c:v>0.25</c:v>
                </c:pt>
                <c:pt idx="25">
                  <c:v>0.5</c:v>
                </c:pt>
                <c:pt idx="26">
                  <c:v>0</c:v>
                </c:pt>
                <c:pt idx="27">
                  <c:v>0.1</c:v>
                </c:pt>
                <c:pt idx="28">
                  <c:v>9.0909090909090912E-2</c:v>
                </c:pt>
                <c:pt idx="29">
                  <c:v>0.2</c:v>
                </c:pt>
                <c:pt idx="30">
                  <c:v>0.54545454545454541</c:v>
                </c:pt>
                <c:pt idx="31">
                  <c:v>0.76923076923076927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0.125</c:v>
                </c:pt>
                <c:pt idx="38">
                  <c:v>0.33333333333333331</c:v>
                </c:pt>
                <c:pt idx="39">
                  <c:v>0.45454545454545453</c:v>
                </c:pt>
                <c:pt idx="40">
                  <c:v>0</c:v>
                </c:pt>
                <c:pt idx="41">
                  <c:v>4.7619047619047616E-2</c:v>
                </c:pt>
                <c:pt idx="42">
                  <c:v>7.6923076923076927E-2</c:v>
                </c:pt>
                <c:pt idx="43">
                  <c:v>0</c:v>
                </c:pt>
                <c:pt idx="44">
                  <c:v>0</c:v>
                </c:pt>
                <c:pt idx="45">
                  <c:v>0.33333333333333331</c:v>
                </c:pt>
                <c:pt idx="46">
                  <c:v>0</c:v>
                </c:pt>
                <c:pt idx="47">
                  <c:v>1</c:v>
                </c:pt>
                <c:pt idx="48">
                  <c:v>0.1111111111111111</c:v>
                </c:pt>
                <c:pt idx="49">
                  <c:v>7.6923076923076927E-2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0.33333333333333331</c:v>
                </c:pt>
                <c:pt idx="55">
                  <c:v>0.25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73-4AAB-BDCE-6B804767C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10728"/>
        <c:axId val="871314888"/>
      </c:scatterChart>
      <c:valAx>
        <c:axId val="871310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314888"/>
        <c:crosses val="autoZero"/>
        <c:crossBetween val="midCat"/>
      </c:valAx>
      <c:valAx>
        <c:axId val="871314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31072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Chart 2 - Predicted vs Actual risk of 10% Inflation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654024496937882"/>
                  <c:y val="-0.700914442403964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'10%5yr-sssv'!$C$43:$C$106</c:f>
              <c:numCache>
                <c:formatCode>General</c:formatCode>
                <c:ptCount val="64"/>
                <c:pt idx="0">
                  <c:v>0.13589624808007347</c:v>
                </c:pt>
                <c:pt idx="1">
                  <c:v>0.18216616179283923</c:v>
                </c:pt>
                <c:pt idx="2">
                  <c:v>0.30384470118675144</c:v>
                </c:pt>
                <c:pt idx="3">
                  <c:v>0.35326730883955931</c:v>
                </c:pt>
                <c:pt idx="4">
                  <c:v>0.41481118636324377</c:v>
                </c:pt>
                <c:pt idx="5">
                  <c:v>0.52927794468865685</c:v>
                </c:pt>
                <c:pt idx="6">
                  <c:v>0.17086719870516079</c:v>
                </c:pt>
                <c:pt idx="7">
                  <c:v>0.20657297412326445</c:v>
                </c:pt>
                <c:pt idx="8">
                  <c:v>0.2463747982995913</c:v>
                </c:pt>
                <c:pt idx="9">
                  <c:v>0.29254573809907292</c:v>
                </c:pt>
                <c:pt idx="10">
                  <c:v>0.34196834575188084</c:v>
                </c:pt>
                <c:pt idx="11">
                  <c:v>0.40351222327556535</c:v>
                </c:pt>
                <c:pt idx="12">
                  <c:v>0.51797898160097833</c:v>
                </c:pt>
                <c:pt idx="13">
                  <c:v>0.26947123818391783</c:v>
                </c:pt>
                <c:pt idx="14">
                  <c:v>0.3188938458367257</c:v>
                </c:pt>
                <c:pt idx="15">
                  <c:v>0.38043772336041015</c:v>
                </c:pt>
                <c:pt idx="16">
                  <c:v>0.49490448168582324</c:v>
                </c:pt>
                <c:pt idx="17">
                  <c:v>0.2004702275669959</c:v>
                </c:pt>
                <c:pt idx="18">
                  <c:v>0.24664116736647757</c:v>
                </c:pt>
                <c:pt idx="19">
                  <c:v>0.29606377501928549</c:v>
                </c:pt>
                <c:pt idx="20">
                  <c:v>0.35760765254296989</c:v>
                </c:pt>
                <c:pt idx="21">
                  <c:v>0.47207441086838298</c:v>
                </c:pt>
                <c:pt idx="22">
                  <c:v>0.15278963763244138</c:v>
                </c:pt>
                <c:pt idx="23">
                  <c:v>0.19896057743192302</c:v>
                </c:pt>
                <c:pt idx="24">
                  <c:v>0.24838318508473092</c:v>
                </c:pt>
                <c:pt idx="25">
                  <c:v>0.3099270626084154</c:v>
                </c:pt>
                <c:pt idx="26">
                  <c:v>0.42439382093382849</c:v>
                </c:pt>
                <c:pt idx="27">
                  <c:v>-2.9162626881890502E-2</c:v>
                </c:pt>
                <c:pt idx="28">
                  <c:v>1.7107286830875243E-2</c:v>
                </c:pt>
                <c:pt idx="29">
                  <c:v>5.2813062248978901E-2</c:v>
                </c:pt>
                <c:pt idx="30">
                  <c:v>9.261488642530577E-2</c:v>
                </c:pt>
                <c:pt idx="31">
                  <c:v>0.13878582622478741</c:v>
                </c:pt>
                <c:pt idx="32">
                  <c:v>0.18820843387759531</c:v>
                </c:pt>
                <c:pt idx="33">
                  <c:v>-6.5963736162521797E-2</c:v>
                </c:pt>
                <c:pt idx="34">
                  <c:v>-1.9693822449756065E-2</c:v>
                </c:pt>
                <c:pt idx="35">
                  <c:v>1.6011952968347606E-2</c:v>
                </c:pt>
                <c:pt idx="36">
                  <c:v>5.5813777144674476E-2</c:v>
                </c:pt>
                <c:pt idx="37">
                  <c:v>0.10198471694415612</c:v>
                </c:pt>
                <c:pt idx="38">
                  <c:v>0.2129512021206485</c:v>
                </c:pt>
                <c:pt idx="39">
                  <c:v>-0.1009000832869088</c:v>
                </c:pt>
                <c:pt idx="40">
                  <c:v>-5.4630169574143045E-2</c:v>
                </c:pt>
                <c:pt idx="41">
                  <c:v>-1.8924394156039387E-2</c:v>
                </c:pt>
                <c:pt idx="42">
                  <c:v>2.0877430020287469E-2</c:v>
                </c:pt>
                <c:pt idx="43">
                  <c:v>6.704836981976911E-2</c:v>
                </c:pt>
                <c:pt idx="44">
                  <c:v>0.11647097747257701</c:v>
                </c:pt>
              </c:numCache>
            </c:numRef>
          </c:xVal>
          <c:yVal>
            <c:numRef>
              <c:f>'10%5yr-sssv'!$D$43:$D$106</c:f>
              <c:numCache>
                <c:formatCode>0%</c:formatCode>
                <c:ptCount val="64"/>
                <c:pt idx="0">
                  <c:v>0.61904761904761907</c:v>
                </c:pt>
                <c:pt idx="1">
                  <c:v>0.43</c:v>
                </c:pt>
                <c:pt idx="2">
                  <c:v>8.3333333333333329E-2</c:v>
                </c:pt>
                <c:pt idx="3">
                  <c:v>0</c:v>
                </c:pt>
                <c:pt idx="4">
                  <c:v>0.125</c:v>
                </c:pt>
                <c:pt idx="5">
                  <c:v>0.625</c:v>
                </c:pt>
                <c:pt idx="6">
                  <c:v>0</c:v>
                </c:pt>
                <c:pt idx="7">
                  <c:v>0.1</c:v>
                </c:pt>
                <c:pt idx="8">
                  <c:v>0.1111111111111111</c:v>
                </c:pt>
                <c:pt idx="9">
                  <c:v>0.2857142857142857</c:v>
                </c:pt>
                <c:pt idx="10">
                  <c:v>0.66666666666666663</c:v>
                </c:pt>
                <c:pt idx="11">
                  <c:v>0.6</c:v>
                </c:pt>
                <c:pt idx="12">
                  <c:v>0.63636363636363635</c:v>
                </c:pt>
                <c:pt idx="13">
                  <c:v>0.22222222222222221</c:v>
                </c:pt>
                <c:pt idx="14">
                  <c:v>0.23076923076923078</c:v>
                </c:pt>
                <c:pt idx="15">
                  <c:v>0.5</c:v>
                </c:pt>
                <c:pt idx="16">
                  <c:v>0.42857142857142855</c:v>
                </c:pt>
                <c:pt idx="17">
                  <c:v>0.1</c:v>
                </c:pt>
                <c:pt idx="18">
                  <c:v>9.0909090909090912E-2</c:v>
                </c:pt>
                <c:pt idx="19">
                  <c:v>0.2</c:v>
                </c:pt>
                <c:pt idx="20">
                  <c:v>0.54545454545454541</c:v>
                </c:pt>
                <c:pt idx="21">
                  <c:v>0.76923076923076927</c:v>
                </c:pt>
                <c:pt idx="22">
                  <c:v>0</c:v>
                </c:pt>
                <c:pt idx="23">
                  <c:v>0</c:v>
                </c:pt>
                <c:pt idx="24">
                  <c:v>0.125</c:v>
                </c:pt>
                <c:pt idx="25">
                  <c:v>0.33333333333333331</c:v>
                </c:pt>
                <c:pt idx="26">
                  <c:v>0.45454545454545453</c:v>
                </c:pt>
                <c:pt idx="27">
                  <c:v>0</c:v>
                </c:pt>
                <c:pt idx="28">
                  <c:v>4.7619047619047616E-2</c:v>
                </c:pt>
                <c:pt idx="29">
                  <c:v>7.6923076923076927E-2</c:v>
                </c:pt>
                <c:pt idx="30">
                  <c:v>0</c:v>
                </c:pt>
                <c:pt idx="31">
                  <c:v>0</c:v>
                </c:pt>
                <c:pt idx="32">
                  <c:v>0.33333333333333331</c:v>
                </c:pt>
                <c:pt idx="33">
                  <c:v>0.1111111111111111</c:v>
                </c:pt>
                <c:pt idx="34">
                  <c:v>7.6923076923076927E-2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0.33333333333333331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A1-4A89-85FA-8BC217F4E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10728"/>
        <c:axId val="871314888"/>
      </c:scatterChart>
      <c:valAx>
        <c:axId val="871310728"/>
        <c:scaling>
          <c:orientation val="minMax"/>
          <c:min val="-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Predicted Percentage of Data Points with 5% Inflation from Model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314888"/>
        <c:crosses val="autoZero"/>
        <c:crossBetween val="midCat"/>
      </c:valAx>
      <c:valAx>
        <c:axId val="87131488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Actual 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31072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</xdr:colOff>
      <xdr:row>37</xdr:row>
      <xdr:rowOff>63817</xdr:rowOff>
    </xdr:from>
    <xdr:to>
      <xdr:col>14</xdr:col>
      <xdr:colOff>838200</xdr:colOff>
      <xdr:row>50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0204C1-308F-4370-AF47-8477E3598D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</xdr:colOff>
      <xdr:row>37</xdr:row>
      <xdr:rowOff>63817</xdr:rowOff>
    </xdr:from>
    <xdr:to>
      <xdr:col>14</xdr:col>
      <xdr:colOff>809625</xdr:colOff>
      <xdr:row>51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2B7D6A-48A1-4D64-8935-1514C414B6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</xdr:colOff>
      <xdr:row>36</xdr:row>
      <xdr:rowOff>111442</xdr:rowOff>
    </xdr:from>
    <xdr:to>
      <xdr:col>14</xdr:col>
      <xdr:colOff>514350</xdr:colOff>
      <xdr:row>51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7D641F-388D-40CE-B6ED-9137C2E90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100965</xdr:colOff>
      <xdr:row>36</xdr:row>
      <xdr:rowOff>120967</xdr:rowOff>
    </xdr:from>
    <xdr:to>
      <xdr:col>14</xdr:col>
      <xdr:colOff>523875</xdr:colOff>
      <xdr:row>51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86E48E-E162-498E-A361-39CCC6FE2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</xdr:colOff>
      <xdr:row>36</xdr:row>
      <xdr:rowOff>111442</xdr:rowOff>
    </xdr:from>
    <xdr:to>
      <xdr:col>14</xdr:col>
      <xdr:colOff>514350</xdr:colOff>
      <xdr:row>51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BDA4A1-9AB5-4BBA-8FBA-9649F80BC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</xdr:colOff>
      <xdr:row>36</xdr:row>
      <xdr:rowOff>111442</xdr:rowOff>
    </xdr:from>
    <xdr:to>
      <xdr:col>14</xdr:col>
      <xdr:colOff>514350</xdr:colOff>
      <xdr:row>51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786A68-D324-4DDA-81A2-8CBE31280A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fred.stlouisfed.org/graph/?g=G8L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B133E-FC90-417C-9CFC-2FECD9F99D2C}">
  <dimension ref="A1:O785"/>
  <sheetViews>
    <sheetView tabSelected="1" zoomScale="90" zoomScaleNormal="90" workbookViewId="0">
      <pane xSplit="2" ySplit="1" topLeftCell="C428" activePane="bottomRight" state="frozen"/>
      <selection pane="topRight" activeCell="C1" sqref="C1"/>
      <selection pane="bottomLeft" activeCell="A2" sqref="A2"/>
      <selection pane="bottomRight" activeCell="N520" sqref="A520:N520"/>
    </sheetView>
  </sheetViews>
  <sheetFormatPr defaultColWidth="8.85546875" defaultRowHeight="15" x14ac:dyDescent="0.25"/>
  <cols>
    <col min="1" max="1" width="20.7109375" style="1" customWidth="1"/>
    <col min="2" max="2" width="10.7109375" style="1" customWidth="1"/>
    <col min="3" max="3" width="20.7109375" style="1" customWidth="1"/>
    <col min="4" max="4" width="16.7109375" style="7" hidden="1" customWidth="1"/>
    <col min="5" max="5" width="16.7109375" style="7" customWidth="1"/>
    <col min="6" max="10" width="20.7109375" style="1" customWidth="1"/>
    <col min="11" max="17" width="16.7109375" style="7" customWidth="1"/>
    <col min="18" max="16384" width="8.85546875" style="7"/>
  </cols>
  <sheetData>
    <row r="1" spans="1:15" s="1" customFormat="1" ht="45" x14ac:dyDescent="0.25">
      <c r="A1" s="2" t="s">
        <v>0</v>
      </c>
      <c r="B1" s="2" t="s">
        <v>1</v>
      </c>
      <c r="C1" s="2" t="s">
        <v>68</v>
      </c>
      <c r="D1" s="2" t="s">
        <v>122</v>
      </c>
      <c r="E1" s="2" t="s">
        <v>122</v>
      </c>
      <c r="F1" s="2" t="s">
        <v>124</v>
      </c>
      <c r="G1" s="2" t="s">
        <v>66</v>
      </c>
      <c r="H1" s="2" t="s">
        <v>2</v>
      </c>
      <c r="I1" s="2" t="s">
        <v>69</v>
      </c>
      <c r="J1" s="2" t="s">
        <v>3</v>
      </c>
      <c r="K1" s="2" t="s">
        <v>73</v>
      </c>
      <c r="L1" s="2" t="s">
        <v>74</v>
      </c>
      <c r="M1" s="2" t="s">
        <v>75</v>
      </c>
      <c r="N1" s="2" t="s">
        <v>76</v>
      </c>
    </row>
    <row r="2" spans="1:15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s="1" customFormat="1" x14ac:dyDescent="0.25">
      <c r="A3" s="2"/>
      <c r="B3" s="2"/>
      <c r="C3" s="2"/>
      <c r="D3" s="2"/>
      <c r="E3" s="29">
        <f t="shared" ref="E3:F11" si="0">_xlfn.PERCENTILE.EXC(E$14:E$785,"."&amp;$O3)</f>
        <v>1.5152933982074195E-2</v>
      </c>
      <c r="F3" s="29">
        <f t="shared" si="0"/>
        <v>1.8986264658564045E-3</v>
      </c>
      <c r="G3" s="2"/>
      <c r="H3" s="2"/>
      <c r="I3" s="2"/>
      <c r="J3" s="2"/>
      <c r="K3" s="21">
        <f t="shared" ref="K3:N11" si="1">_xlfn.PERCENTILE.EXC(K$14:K$785,"."&amp;$O3)</f>
        <v>0.15362498364615176</v>
      </c>
      <c r="L3" s="21">
        <f t="shared" si="1"/>
        <v>1.8982791935406734E-2</v>
      </c>
      <c r="M3" s="21">
        <f t="shared" si="1"/>
        <v>0.11940823713212517</v>
      </c>
      <c r="N3" s="21">
        <f t="shared" si="1"/>
        <v>0.3147468452890157</v>
      </c>
      <c r="O3" s="28">
        <v>10</v>
      </c>
    </row>
    <row r="4" spans="1:15" s="1" customFormat="1" x14ac:dyDescent="0.25">
      <c r="A4" s="2"/>
      <c r="B4" s="2"/>
      <c r="C4" s="2"/>
      <c r="D4" s="2"/>
      <c r="E4" s="29">
        <f t="shared" si="0"/>
        <v>2.3004538385499398E-2</v>
      </c>
      <c r="F4" s="29">
        <f t="shared" si="0"/>
        <v>2.6637147059935942E-2</v>
      </c>
      <c r="G4" s="2"/>
      <c r="H4" s="2"/>
      <c r="I4" s="2"/>
      <c r="J4" s="2"/>
      <c r="K4" s="21">
        <f t="shared" si="1"/>
        <v>0.19883734270351403</v>
      </c>
      <c r="L4" s="21">
        <f t="shared" si="1"/>
        <v>6.0777602874406637E-2</v>
      </c>
      <c r="M4" s="21">
        <f t="shared" si="1"/>
        <v>0.19697208507969544</v>
      </c>
      <c r="N4" s="21">
        <f t="shared" si="1"/>
        <v>0.61020989413653848</v>
      </c>
      <c r="O4" s="28">
        <v>20</v>
      </c>
    </row>
    <row r="5" spans="1:15" s="1" customFormat="1" x14ac:dyDescent="0.25">
      <c r="A5" s="2"/>
      <c r="B5" s="2"/>
      <c r="C5" s="2"/>
      <c r="D5" s="2"/>
      <c r="E5" s="29">
        <f t="shared" si="0"/>
        <v>3.0424443907067028E-2</v>
      </c>
      <c r="F5" s="29">
        <f t="shared" si="0"/>
        <v>5.2239156981918271E-2</v>
      </c>
      <c r="G5" s="2"/>
      <c r="H5" s="2"/>
      <c r="I5" s="2"/>
      <c r="J5" s="2"/>
      <c r="K5" s="21">
        <f t="shared" si="1"/>
        <v>0.2502894199634752</v>
      </c>
      <c r="L5" s="21">
        <f t="shared" si="1"/>
        <v>0.13579851733641637</v>
      </c>
      <c r="M5" s="21">
        <f t="shared" si="1"/>
        <v>0.41845358984950071</v>
      </c>
      <c r="N5" s="21">
        <f t="shared" si="1"/>
        <v>1.0013514706032312</v>
      </c>
      <c r="O5" s="28">
        <v>30</v>
      </c>
    </row>
    <row r="6" spans="1:15" s="1" customFormat="1" x14ac:dyDescent="0.25">
      <c r="A6" s="2"/>
      <c r="B6" s="2"/>
      <c r="C6" s="2"/>
      <c r="D6" s="2"/>
      <c r="E6" s="29">
        <f t="shared" si="0"/>
        <v>4.136394099277118E-2</v>
      </c>
      <c r="F6" s="29">
        <f t="shared" si="0"/>
        <v>7.2519127808577902E-2</v>
      </c>
      <c r="G6" s="2"/>
      <c r="H6" s="2"/>
      <c r="I6" s="2"/>
      <c r="J6" s="2"/>
      <c r="K6" s="21">
        <f t="shared" si="1"/>
        <v>0.29994851983742199</v>
      </c>
      <c r="L6" s="21">
        <f t="shared" si="1"/>
        <v>0.18740021431450224</v>
      </c>
      <c r="M6" s="21">
        <f t="shared" si="1"/>
        <v>0.79865837658655403</v>
      </c>
      <c r="N6" s="21">
        <f t="shared" si="1"/>
        <v>1.675983319178135</v>
      </c>
      <c r="O6" s="28">
        <v>40</v>
      </c>
    </row>
    <row r="7" spans="1:15" s="1" customFormat="1" x14ac:dyDescent="0.25">
      <c r="A7" s="2"/>
      <c r="B7" s="2"/>
      <c r="C7" s="2"/>
      <c r="D7" s="2"/>
      <c r="E7" s="29">
        <f t="shared" si="0"/>
        <v>5.6282596425445794E-2</v>
      </c>
      <c r="F7" s="29">
        <f t="shared" si="0"/>
        <v>9.9844313648953964E-2</v>
      </c>
      <c r="G7" s="2"/>
      <c r="H7" s="2"/>
      <c r="I7" s="2"/>
      <c r="J7" s="2"/>
      <c r="K7" s="21">
        <f t="shared" si="1"/>
        <v>0.38368386705435387</v>
      </c>
      <c r="L7" s="21">
        <f t="shared" si="1"/>
        <v>0.25123513921800067</v>
      </c>
      <c r="M7" s="21">
        <f t="shared" si="1"/>
        <v>1.5913883581696104</v>
      </c>
      <c r="N7" s="21">
        <f t="shared" si="1"/>
        <v>2.6561449271882518</v>
      </c>
      <c r="O7" s="28">
        <v>50</v>
      </c>
    </row>
    <row r="8" spans="1:15" s="1" customFormat="1" x14ac:dyDescent="0.25">
      <c r="A8" s="2"/>
      <c r="B8" s="2"/>
      <c r="C8" s="2"/>
      <c r="D8" s="2"/>
      <c r="E8" s="29">
        <f t="shared" si="0"/>
        <v>7.4561766373720861E-2</v>
      </c>
      <c r="F8" s="29">
        <f t="shared" si="0"/>
        <v>0.13013980312748852</v>
      </c>
      <c r="G8" s="2"/>
      <c r="H8" s="2"/>
      <c r="I8" s="2"/>
      <c r="J8" s="2"/>
      <c r="K8" s="21">
        <f t="shared" si="1"/>
        <v>0.50233358240932557</v>
      </c>
      <c r="L8" s="21">
        <f t="shared" si="1"/>
        <v>0.47025095755280782</v>
      </c>
      <c r="M8" s="21">
        <f t="shared" si="1"/>
        <v>2.6846492380575522</v>
      </c>
      <c r="N8" s="21">
        <f t="shared" si="1"/>
        <v>4.1421054545380569</v>
      </c>
      <c r="O8" s="28">
        <v>60</v>
      </c>
    </row>
    <row r="9" spans="1:15" s="1" customFormat="1" x14ac:dyDescent="0.25">
      <c r="A9" s="2"/>
      <c r="B9" s="2"/>
      <c r="C9" s="2"/>
      <c r="D9" s="2"/>
      <c r="E9" s="29">
        <f t="shared" si="0"/>
        <v>9.2088035513913077E-2</v>
      </c>
      <c r="F9" s="29">
        <f t="shared" si="0"/>
        <v>0.16064621971120677</v>
      </c>
      <c r="G9" s="2"/>
      <c r="H9" s="2"/>
      <c r="I9" s="2"/>
      <c r="J9" s="2"/>
      <c r="K9" s="21">
        <f t="shared" si="1"/>
        <v>0.6152077718609994</v>
      </c>
      <c r="L9" s="21">
        <f t="shared" si="1"/>
        <v>0.67491448891215966</v>
      </c>
      <c r="M9" s="21">
        <f t="shared" si="1"/>
        <v>4.2239986022063674</v>
      </c>
      <c r="N9" s="21">
        <f t="shared" si="1"/>
        <v>5.7632273131154772</v>
      </c>
      <c r="O9" s="28">
        <v>70</v>
      </c>
    </row>
    <row r="10" spans="1:15" s="1" customFormat="1" x14ac:dyDescent="0.25">
      <c r="A10" s="2"/>
      <c r="B10" s="2"/>
      <c r="C10" s="2"/>
      <c r="D10" s="2"/>
      <c r="E10" s="29">
        <f t="shared" si="0"/>
        <v>0.12807199542612033</v>
      </c>
      <c r="F10" s="29">
        <f t="shared" si="0"/>
        <v>0.20931451703830728</v>
      </c>
      <c r="G10" s="2"/>
      <c r="H10" s="2"/>
      <c r="I10" s="2"/>
      <c r="J10" s="2"/>
      <c r="K10" s="21">
        <f t="shared" si="1"/>
        <v>0.71260042889696851</v>
      </c>
      <c r="L10" s="21">
        <f t="shared" si="1"/>
        <v>0.99168925266604602</v>
      </c>
      <c r="M10" s="21">
        <f t="shared" si="1"/>
        <v>4.9461229164833469</v>
      </c>
      <c r="N10" s="21">
        <f t="shared" si="1"/>
        <v>6.8348329323190944</v>
      </c>
      <c r="O10" s="28">
        <v>80</v>
      </c>
    </row>
    <row r="11" spans="1:15" s="1" customFormat="1" x14ac:dyDescent="0.25">
      <c r="A11" s="2"/>
      <c r="B11" s="2"/>
      <c r="C11" s="2"/>
      <c r="D11" s="2"/>
      <c r="E11" s="29">
        <f t="shared" si="0"/>
        <v>0.20692899479183305</v>
      </c>
      <c r="F11" s="29">
        <f t="shared" si="0"/>
        <v>0.32622727018205516</v>
      </c>
      <c r="G11" s="2"/>
      <c r="H11" s="2"/>
      <c r="I11" s="2"/>
      <c r="J11" s="2"/>
      <c r="K11" s="21">
        <f t="shared" si="1"/>
        <v>0.93961233661778254</v>
      </c>
      <c r="L11" s="21">
        <f t="shared" si="1"/>
        <v>1.7127908082093215</v>
      </c>
      <c r="M11" s="21">
        <f t="shared" si="1"/>
        <v>6.2492616948655346</v>
      </c>
      <c r="N11" s="21">
        <f t="shared" si="1"/>
        <v>7.8895391341096062</v>
      </c>
      <c r="O11" s="28">
        <v>90</v>
      </c>
    </row>
    <row r="12" spans="1:15" s="1" customFormat="1" x14ac:dyDescent="0.25">
      <c r="A12" s="2"/>
      <c r="B12" s="2"/>
      <c r="C12" s="2"/>
      <c r="D12" s="2"/>
      <c r="E12" s="29">
        <f>AVERAGE(Data!E14:E718)</f>
        <v>9.2587324317228839E-2</v>
      </c>
      <c r="F12" s="29">
        <f>AVERAGE(Data!F14:F718)</f>
        <v>0.14651579041002172</v>
      </c>
      <c r="G12" s="2"/>
      <c r="H12" s="2"/>
      <c r="I12" s="2"/>
      <c r="J12" s="2"/>
      <c r="K12" s="21">
        <f>AVERAGE(Data!K14:K718)</f>
        <v>0.44682234035581259</v>
      </c>
      <c r="L12" s="21">
        <f>AVERAGE(Data!L14:L718)</f>
        <v>0.53397845816410117</v>
      </c>
      <c r="M12" s="21">
        <f>AVERAGE(Data!M14:M718)</f>
        <v>2.4638193818902803</v>
      </c>
      <c r="N12" s="21">
        <f>AVERAGE(Data!N14:N718)</f>
        <v>3.4446201804101975</v>
      </c>
      <c r="O12" s="27" t="s">
        <v>123</v>
      </c>
    </row>
    <row r="13" spans="1:15" s="1" customFormat="1" x14ac:dyDescent="0.25"/>
    <row r="14" spans="1:15" x14ac:dyDescent="0.25">
      <c r="A14" s="2" t="s">
        <v>36</v>
      </c>
      <c r="B14" s="2" t="s">
        <v>14</v>
      </c>
      <c r="C14" s="24">
        <v>1.7166999999999999</v>
      </c>
      <c r="D14" s="25">
        <f>IF(A20=A14,AVERAGE(C14:C19),"--")</f>
        <v>0.35816666666666658</v>
      </c>
      <c r="E14" s="25">
        <v>0.35816666666666658</v>
      </c>
      <c r="F14" s="23">
        <v>1.8483945759853859</v>
      </c>
      <c r="G14" s="3">
        <v>33079000</v>
      </c>
      <c r="H14" s="4">
        <v>28253742000</v>
      </c>
      <c r="I14" s="6">
        <v>2104290000000000</v>
      </c>
      <c r="J14" s="4">
        <v>47892588639</v>
      </c>
      <c r="K14" s="7">
        <f t="shared" ref="K14:K24" si="2">H14/G14/food/365</f>
        <v>0.65365368202485907</v>
      </c>
      <c r="L14" s="7">
        <f t="shared" ref="L14:L24" si="3">I14/G14/btu/365</f>
        <v>0.38080878637541282</v>
      </c>
      <c r="M14" s="7">
        <f t="shared" ref="M14:M24" si="4">J14/G14/mangoods/365</f>
        <v>1.6124563543458372</v>
      </c>
      <c r="N14" s="7">
        <f t="shared" ref="N14:N24" si="5">SUM(K14:M14)</f>
        <v>2.6469188227461089</v>
      </c>
    </row>
    <row r="15" spans="1:15" x14ac:dyDescent="0.25">
      <c r="A15" s="2" t="s">
        <v>36</v>
      </c>
      <c r="B15" s="2" t="s">
        <v>15</v>
      </c>
      <c r="C15" s="24">
        <v>0.249</v>
      </c>
      <c r="D15" s="25">
        <f t="shared" ref="D15:D60" si="6">IF(A21=A15,AVERAGE(C15:C20),"--")</f>
        <v>7.2933333333333336E-2</v>
      </c>
      <c r="E15" s="25">
        <v>7.2933333333333336E-2</v>
      </c>
      <c r="F15" s="23">
        <v>0.31943800380847143</v>
      </c>
      <c r="G15" s="3">
        <v>33529326</v>
      </c>
      <c r="H15" s="4">
        <v>27915412000</v>
      </c>
      <c r="I15" s="6">
        <v>2280000000000000</v>
      </c>
      <c r="J15" s="4">
        <v>52811682317</v>
      </c>
      <c r="K15" s="7">
        <f t="shared" si="2"/>
        <v>0.63715240599764145</v>
      </c>
      <c r="L15" s="7">
        <f t="shared" si="3"/>
        <v>0.40706500172291032</v>
      </c>
      <c r="M15" s="7">
        <f t="shared" si="4"/>
        <v>1.7541923276518234</v>
      </c>
      <c r="N15" s="7">
        <f t="shared" si="5"/>
        <v>2.7984097353723749</v>
      </c>
    </row>
    <row r="16" spans="1:15" x14ac:dyDescent="0.25">
      <c r="A16" s="2" t="s">
        <v>36</v>
      </c>
      <c r="B16" s="2" t="s">
        <v>16</v>
      </c>
      <c r="C16" s="24">
        <v>0.1061</v>
      </c>
      <c r="D16" s="25">
        <f t="shared" si="6"/>
        <v>3.2966666666666665E-2</v>
      </c>
      <c r="E16" s="25">
        <v>3.2966666666666665E-2</v>
      </c>
      <c r="F16" s="23">
        <v>0.26290109101242054</v>
      </c>
      <c r="G16" s="3">
        <v>33970111</v>
      </c>
      <c r="H16" s="4">
        <v>28326263000</v>
      </c>
      <c r="I16" s="6">
        <v>2477090000000000</v>
      </c>
      <c r="J16" s="4">
        <v>55518098170</v>
      </c>
      <c r="K16" s="7">
        <f t="shared" si="2"/>
        <v>0.63814067305245792</v>
      </c>
      <c r="L16" s="7">
        <f t="shared" si="3"/>
        <v>0.43651438600158476</v>
      </c>
      <c r="M16" s="7">
        <f t="shared" si="4"/>
        <v>1.8201603224146554</v>
      </c>
      <c r="N16" s="7">
        <f t="shared" si="5"/>
        <v>2.8948153814686979</v>
      </c>
    </row>
    <row r="17" spans="1:14" x14ac:dyDescent="0.25">
      <c r="A17" s="2" t="s">
        <v>36</v>
      </c>
      <c r="B17" s="2" t="s">
        <v>17</v>
      </c>
      <c r="C17" s="24">
        <v>4.1799999999999997E-2</v>
      </c>
      <c r="D17" s="25">
        <f t="shared" si="6"/>
        <v>1.3333333333333334E-2</v>
      </c>
      <c r="E17" s="25">
        <v>1.3333333333333334E-2</v>
      </c>
      <c r="F17" s="23">
        <v>0.13569172195527757</v>
      </c>
      <c r="G17" s="3">
        <v>34402672</v>
      </c>
      <c r="H17" s="4">
        <v>29439170000</v>
      </c>
      <c r="I17" s="6">
        <v>2686100000000000</v>
      </c>
      <c r="J17" s="4">
        <v>57933913838</v>
      </c>
      <c r="K17" s="7">
        <f t="shared" si="2"/>
        <v>0.65487361886209106</v>
      </c>
      <c r="L17" s="7">
        <f t="shared" si="3"/>
        <v>0.46739465652446899</v>
      </c>
      <c r="M17" s="7">
        <f t="shared" si="4"/>
        <v>1.8754812328388839</v>
      </c>
      <c r="N17" s="7">
        <f t="shared" si="5"/>
        <v>2.9977495082254437</v>
      </c>
    </row>
    <row r="18" spans="1:14" x14ac:dyDescent="0.25">
      <c r="A18" s="2" t="s">
        <v>36</v>
      </c>
      <c r="B18" s="2" t="s">
        <v>18</v>
      </c>
      <c r="C18" s="24">
        <v>3.3799999999999997E-2</v>
      </c>
      <c r="D18" s="25">
        <f t="shared" si="6"/>
        <v>4.7999999999999996E-3</v>
      </c>
      <c r="E18" s="25">
        <v>4.7999999999999996E-3</v>
      </c>
      <c r="F18" s="23">
        <v>4.3359592915647838E-2</v>
      </c>
      <c r="G18" s="3">
        <v>34828170</v>
      </c>
      <c r="H18" s="4">
        <v>30389577000</v>
      </c>
      <c r="I18" s="6">
        <v>2909390000000000</v>
      </c>
      <c r="J18" s="4">
        <v>59717022674</v>
      </c>
      <c r="K18" s="7">
        <f t="shared" si="2"/>
        <v>0.6677564756532347</v>
      </c>
      <c r="L18" s="7">
        <f t="shared" si="3"/>
        <v>0.50006335136359104</v>
      </c>
      <c r="M18" s="7">
        <f t="shared" si="4"/>
        <v>1.9095873088424506</v>
      </c>
      <c r="N18" s="7">
        <f t="shared" si="5"/>
        <v>3.0774071358592767</v>
      </c>
    </row>
    <row r="19" spans="1:14" x14ac:dyDescent="0.25">
      <c r="A19" s="2" t="s">
        <v>36</v>
      </c>
      <c r="B19" s="2" t="s">
        <v>19</v>
      </c>
      <c r="C19" s="24">
        <v>1.6000000000000001E-3</v>
      </c>
      <c r="D19" s="25">
        <f t="shared" si="6"/>
        <v>-2.6166666666666664E-3</v>
      </c>
      <c r="E19" s="25">
        <v>-2.6166666666666664E-3</v>
      </c>
      <c r="F19" s="23">
        <v>3.1208852710505441E-2</v>
      </c>
      <c r="G19" s="3">
        <v>35246374</v>
      </c>
      <c r="H19" s="4">
        <v>29704387000</v>
      </c>
      <c r="I19" s="6">
        <v>3026480000000000</v>
      </c>
      <c r="J19" s="4">
        <v>63569913333</v>
      </c>
      <c r="K19" s="7">
        <f t="shared" si="2"/>
        <v>0.64495625357981734</v>
      </c>
      <c r="L19" s="7">
        <f t="shared" si="3"/>
        <v>0.51401655201815599</v>
      </c>
      <c r="M19" s="7">
        <f t="shared" si="4"/>
        <v>2.0086728178400097</v>
      </c>
      <c r="N19" s="7">
        <f t="shared" si="5"/>
        <v>3.1676456234379833</v>
      </c>
    </row>
    <row r="20" spans="1:14" x14ac:dyDescent="0.25">
      <c r="A20" s="2" t="s">
        <v>36</v>
      </c>
      <c r="B20" s="2" t="s">
        <v>20</v>
      </c>
      <c r="C20" s="24">
        <v>5.3E-3</v>
      </c>
      <c r="D20" s="25" t="e">
        <f>IF(#REF!=A20,AVERAGE(C20:C25),"--")</f>
        <v>#REF!</v>
      </c>
      <c r="E20" s="25">
        <v>4.0233333333333329E-2</v>
      </c>
      <c r="F20" s="23">
        <v>6.5357497637680728E-2</v>
      </c>
      <c r="G20" s="3">
        <v>35657429</v>
      </c>
      <c r="H20" s="4">
        <v>31577353000</v>
      </c>
      <c r="I20" s="6">
        <v>3281810000000000</v>
      </c>
      <c r="J20" s="4">
        <v>69387477143</v>
      </c>
      <c r="K20" s="7">
        <f t="shared" si="2"/>
        <v>0.677719223925352</v>
      </c>
      <c r="L20" s="7">
        <f t="shared" si="3"/>
        <v>0.55095629423894488</v>
      </c>
      <c r="M20" s="7">
        <f t="shared" si="4"/>
        <v>2.1672204975274783</v>
      </c>
      <c r="N20" s="7">
        <f t="shared" si="5"/>
        <v>3.395896015691775</v>
      </c>
    </row>
    <row r="21" spans="1:14" x14ac:dyDescent="0.25">
      <c r="A21" s="2" t="s">
        <v>36</v>
      </c>
      <c r="B21" s="2" t="s">
        <v>21</v>
      </c>
      <c r="C21" s="24">
        <v>9.1999999999999998E-3</v>
      </c>
      <c r="D21" s="25" t="e">
        <f>IF(#REF!=A21,AVERAGE(C21:C25),"--")</f>
        <v>#REF!</v>
      </c>
      <c r="E21" s="25">
        <v>6.1749999999999992E-2</v>
      </c>
      <c r="F21" s="23">
        <v>2.6542795738051739E-2</v>
      </c>
      <c r="G21" s="3">
        <v>36063459</v>
      </c>
      <c r="H21" s="4">
        <v>33010301000</v>
      </c>
      <c r="I21" s="6">
        <v>3375680000000000</v>
      </c>
      <c r="J21" s="4">
        <v>70670270982</v>
      </c>
      <c r="K21" s="7">
        <f t="shared" si="2"/>
        <v>0.70049689387002179</v>
      </c>
      <c r="L21" s="7">
        <f t="shared" si="3"/>
        <v>0.56033484742688411</v>
      </c>
      <c r="M21" s="7">
        <f t="shared" si="4"/>
        <v>2.1824354409756834</v>
      </c>
      <c r="N21" s="7">
        <f t="shared" si="5"/>
        <v>3.4432671822725895</v>
      </c>
    </row>
    <row r="22" spans="1:14" x14ac:dyDescent="0.25">
      <c r="A22" s="2" t="s">
        <v>36</v>
      </c>
      <c r="B22" s="2" t="s">
        <v>22</v>
      </c>
      <c r="C22" s="24">
        <v>-1.1699999999999999E-2</v>
      </c>
      <c r="D22" s="25" t="e">
        <f>IF(#REF!=A22,AVERAGE(C22:C25),"--")</f>
        <v>#REF!</v>
      </c>
      <c r="E22" s="25">
        <v>6.7583333333333329E-2</v>
      </c>
      <c r="F22" s="23">
        <v>5.1721846088405243E-2</v>
      </c>
      <c r="G22" s="3">
        <v>36467218</v>
      </c>
      <c r="H22" s="4">
        <v>34124335000</v>
      </c>
      <c r="I22" s="6">
        <v>3406470000000000</v>
      </c>
      <c r="J22" s="4">
        <v>65066919959</v>
      </c>
      <c r="K22" s="7">
        <f t="shared" si="2"/>
        <v>0.71611978472461824</v>
      </c>
      <c r="L22" s="7">
        <f t="shared" si="3"/>
        <v>0.55918521021450696</v>
      </c>
      <c r="M22" s="7">
        <f t="shared" si="4"/>
        <v>1.9871453940416857</v>
      </c>
      <c r="N22" s="7">
        <f t="shared" si="5"/>
        <v>3.2624503889808105</v>
      </c>
    </row>
    <row r="23" spans="1:14" x14ac:dyDescent="0.25">
      <c r="A23" s="2" t="s">
        <v>36</v>
      </c>
      <c r="B23" s="2" t="s">
        <v>23</v>
      </c>
      <c r="C23" s="24">
        <v>-9.3999999999999986E-3</v>
      </c>
      <c r="D23" s="25" t="e">
        <f>IF(#REF!=A23,AVERAGE(C23:C25),"--")</f>
        <v>#REF!</v>
      </c>
      <c r="E23" s="25">
        <v>6.9533333333333336E-2</v>
      </c>
      <c r="F23" s="23">
        <v>7.7413728455812958E-3</v>
      </c>
      <c r="G23" s="3">
        <v>36870787</v>
      </c>
      <c r="H23" s="4">
        <v>34371408000</v>
      </c>
      <c r="I23" s="6">
        <v>3490950000000000</v>
      </c>
      <c r="J23" s="4">
        <v>62579271945</v>
      </c>
      <c r="K23" s="7">
        <f t="shared" si="2"/>
        <v>0.71340972352301357</v>
      </c>
      <c r="L23" s="7">
        <f t="shared" si="3"/>
        <v>0.5667805808385451</v>
      </c>
      <c r="M23" s="7">
        <f t="shared" si="4"/>
        <v>1.8902538313483885</v>
      </c>
      <c r="N23" s="7">
        <f t="shared" si="5"/>
        <v>3.1704441357099471</v>
      </c>
    </row>
    <row r="24" spans="1:14" x14ac:dyDescent="0.25">
      <c r="A24" s="2" t="s">
        <v>36</v>
      </c>
      <c r="B24" s="2" t="s">
        <v>24</v>
      </c>
      <c r="C24" s="24">
        <v>-1.0700000000000001E-2</v>
      </c>
      <c r="D24" s="25" t="e">
        <f>IF(#REF!=A24,AVERAGE(C24:C25),"--")</f>
        <v>#REF!</v>
      </c>
      <c r="E24" s="25">
        <v>7.1099999999999997E-2</v>
      </c>
      <c r="F24" s="23">
        <v>-4.5606473284740545E-2</v>
      </c>
      <c r="G24" s="3">
        <v>37275652</v>
      </c>
      <c r="H24" s="4">
        <v>34068002000</v>
      </c>
      <c r="I24" s="6">
        <v>3659130000000000</v>
      </c>
      <c r="J24" s="4">
        <v>57972198738</v>
      </c>
      <c r="K24" s="7">
        <f t="shared" si="2"/>
        <v>0.6994320424935131</v>
      </c>
      <c r="L24" s="7">
        <f t="shared" si="3"/>
        <v>0.58763320963212329</v>
      </c>
      <c r="M24" s="7">
        <f t="shared" si="4"/>
        <v>1.7320744372916494</v>
      </c>
      <c r="N24" s="7">
        <f t="shared" si="5"/>
        <v>3.0191396894172859</v>
      </c>
    </row>
    <row r="25" spans="1:14" x14ac:dyDescent="0.25">
      <c r="A25" s="2" t="s">
        <v>36</v>
      </c>
      <c r="B25" s="2" t="s">
        <v>25</v>
      </c>
      <c r="C25" s="24">
        <v>0.25869999999999999</v>
      </c>
      <c r="D25" s="25" t="e">
        <f>IF(#REF!=A25,AVERAGE(C25:C25),"--")</f>
        <v>#REF!</v>
      </c>
      <c r="E25" s="25">
        <v>7.2883333333333342E-2</v>
      </c>
      <c r="F25" s="23">
        <v>0.34712503203169653</v>
      </c>
      <c r="G25" s="3">
        <v>37681749</v>
      </c>
      <c r="H25" s="4">
        <v>33646648000</v>
      </c>
      <c r="I25" s="6">
        <v>3573790000000000</v>
      </c>
      <c r="J25" s="4">
        <v>51621214837</v>
      </c>
      <c r="K25" s="7">
        <f t="shared" ref="K25" si="7">H25/G25/food/365</f>
        <v>0.68333688130166004</v>
      </c>
      <c r="L25" s="7">
        <f t="shared" ref="L25" si="8">I25/G25/btu/365</f>
        <v>0.56774290799163152</v>
      </c>
      <c r="M25" s="7">
        <f t="shared" ref="M25" si="9">J25/G25/mangoods/365</f>
        <v>1.5257001781017538</v>
      </c>
      <c r="N25" s="7">
        <f t="shared" ref="N25" si="10">SUM(K25:M25)</f>
        <v>2.7767799673950453</v>
      </c>
    </row>
    <row r="26" spans="1:14" x14ac:dyDescent="0.25">
      <c r="A26" s="2" t="s">
        <v>37</v>
      </c>
      <c r="B26" s="2" t="s">
        <v>4</v>
      </c>
      <c r="C26" s="24">
        <v>9.4876660341556104E-2</v>
      </c>
      <c r="D26" s="25">
        <f t="shared" si="6"/>
        <v>8.437306126043205E-2</v>
      </c>
      <c r="E26" s="25">
        <v>8.437306126043205E-2</v>
      </c>
      <c r="F26" s="23">
        <v>0.14132646572554997</v>
      </c>
      <c r="G26" s="3">
        <v>14927000</v>
      </c>
      <c r="H26" s="4">
        <v>18313682337</v>
      </c>
      <c r="I26">
        <v>4088317224612760.5</v>
      </c>
      <c r="J26" s="4">
        <v>57338997372.800797</v>
      </c>
      <c r="K26" s="7">
        <f t="shared" ref="K26:K46" si="11">H26/G26/food/365</f>
        <v>0.93891710900244096</v>
      </c>
      <c r="L26" s="7">
        <f t="shared" ref="L26:L46" si="12">I26/G26/btu/365</f>
        <v>1.6395542633015996</v>
      </c>
      <c r="M26" s="7">
        <f t="shared" ref="M26:M46" si="13">J26/G26/mangoods/365</f>
        <v>4.2780867835151524</v>
      </c>
      <c r="N26" s="7">
        <f t="shared" ref="N26:N46" si="14">SUM(K26:M26)</f>
        <v>6.8565581558191928</v>
      </c>
    </row>
    <row r="27" spans="1:14" x14ac:dyDescent="0.25">
      <c r="A27" s="2" t="s">
        <v>37</v>
      </c>
      <c r="B27" s="2" t="s">
        <v>5</v>
      </c>
      <c r="C27" s="24">
        <v>0.113518197573657</v>
      </c>
      <c r="D27" s="25">
        <f t="shared" si="6"/>
        <v>8.2781987244807398E-2</v>
      </c>
      <c r="E27" s="25">
        <v>8.2781987244807398E-2</v>
      </c>
      <c r="F27" s="23">
        <v>0.14112599938713544</v>
      </c>
      <c r="G27" s="3">
        <v>15178000</v>
      </c>
      <c r="H27" s="4">
        <v>16235595352</v>
      </c>
      <c r="I27">
        <v>4154581168930639.5</v>
      </c>
      <c r="J27" s="4">
        <v>52623319979.204903</v>
      </c>
      <c r="K27" s="7">
        <f t="shared" si="11"/>
        <v>0.81861138247294829</v>
      </c>
      <c r="L27" s="7">
        <f t="shared" si="12"/>
        <v>1.6385754389253002</v>
      </c>
      <c r="M27" s="7">
        <f t="shared" si="13"/>
        <v>3.8613193731160402</v>
      </c>
      <c r="N27" s="7">
        <f t="shared" si="14"/>
        <v>6.3185061945142884</v>
      </c>
    </row>
    <row r="28" spans="1:14" x14ac:dyDescent="0.25">
      <c r="A28" s="2" t="s">
        <v>37</v>
      </c>
      <c r="B28" s="2" t="s">
        <v>6</v>
      </c>
      <c r="C28" s="24">
        <v>0.10038910505836601</v>
      </c>
      <c r="D28" s="25">
        <f t="shared" si="6"/>
        <v>7.588885379531167E-2</v>
      </c>
      <c r="E28" s="25">
        <v>7.588885379531167E-2</v>
      </c>
      <c r="F28" s="23">
        <v>0.18257940092278391</v>
      </c>
      <c r="G28" s="3">
        <v>15369000</v>
      </c>
      <c r="H28" s="4">
        <v>20233789836</v>
      </c>
      <c r="I28">
        <v>4546574115820940</v>
      </c>
      <c r="J28" s="4">
        <v>53422116415.003304</v>
      </c>
      <c r="K28" s="7">
        <f t="shared" si="11"/>
        <v>1.0075247722883971</v>
      </c>
      <c r="L28" s="7">
        <f t="shared" si="12"/>
        <v>1.7708933436130367</v>
      </c>
      <c r="M28" s="7">
        <f t="shared" si="13"/>
        <v>3.8712169196262711</v>
      </c>
      <c r="N28" s="7">
        <f t="shared" si="14"/>
        <v>6.6496350355277052</v>
      </c>
    </row>
    <row r="29" spans="1:14" x14ac:dyDescent="0.25">
      <c r="A29" s="2" t="s">
        <v>37</v>
      </c>
      <c r="B29" s="2" t="s">
        <v>7</v>
      </c>
      <c r="C29" s="24">
        <v>3.96039603960395E-2</v>
      </c>
      <c r="D29" s="25">
        <f t="shared" si="6"/>
        <v>7.171384055479553E-2</v>
      </c>
      <c r="E29" s="25">
        <v>7.171384055479553E-2</v>
      </c>
      <c r="F29" s="23">
        <v>0.16774699640807555</v>
      </c>
      <c r="G29" s="3">
        <v>15544000</v>
      </c>
      <c r="H29" s="4">
        <v>19442800478</v>
      </c>
      <c r="I29">
        <v>4842503473930070</v>
      </c>
      <c r="J29" s="4">
        <v>56150527197.452003</v>
      </c>
      <c r="K29" s="7">
        <f t="shared" si="11"/>
        <v>0.9572384630091062</v>
      </c>
      <c r="L29" s="7">
        <f t="shared" si="12"/>
        <v>1.8649229538174679</v>
      </c>
      <c r="M29" s="7">
        <f t="shared" si="13"/>
        <v>4.0231208553253754</v>
      </c>
      <c r="N29" s="7">
        <f t="shared" si="14"/>
        <v>6.84528227215195</v>
      </c>
    </row>
    <row r="30" spans="1:14" x14ac:dyDescent="0.25">
      <c r="A30" s="2" t="s">
        <v>37</v>
      </c>
      <c r="B30" s="2" t="s">
        <v>8</v>
      </c>
      <c r="C30" s="24">
        <v>6.7346938775510096E-2</v>
      </c>
      <c r="D30" s="25">
        <f t="shared" si="6"/>
        <v>7.7334883742720087E-2</v>
      </c>
      <c r="E30" s="25">
        <v>7.7334883742720087E-2</v>
      </c>
      <c r="F30" s="23">
        <v>0.10005656908499505</v>
      </c>
      <c r="G30" s="3">
        <v>15758000</v>
      </c>
      <c r="H30" s="4">
        <v>19149407561</v>
      </c>
      <c r="I30">
        <v>5274214122839950</v>
      </c>
      <c r="J30" s="4">
        <v>56508249079.570396</v>
      </c>
      <c r="K30" s="7">
        <f t="shared" si="11"/>
        <v>0.92999016379920874</v>
      </c>
      <c r="L30" s="7">
        <f t="shared" si="12"/>
        <v>2.0035971358468725</v>
      </c>
      <c r="M30" s="7">
        <f t="shared" si="13"/>
        <v>3.993767542152967</v>
      </c>
      <c r="N30" s="7">
        <f t="shared" si="14"/>
        <v>6.9273548417990485</v>
      </c>
    </row>
    <row r="31" spans="1:14" x14ac:dyDescent="0.25">
      <c r="A31" s="2" t="s">
        <v>37</v>
      </c>
      <c r="B31" s="2" t="s">
        <v>9</v>
      </c>
      <c r="C31" s="24">
        <v>9.0503505417463506E-2</v>
      </c>
      <c r="D31" s="25">
        <f t="shared" si="6"/>
        <v>7.1404852896613177E-2</v>
      </c>
      <c r="E31" s="25">
        <v>7.1404852896613177E-2</v>
      </c>
      <c r="F31" s="23">
        <v>9.5278652696535238E-2</v>
      </c>
      <c r="G31" s="3">
        <v>16018400</v>
      </c>
      <c r="H31" s="4">
        <v>19482271428</v>
      </c>
      <c r="I31">
        <v>5503825419674440</v>
      </c>
      <c r="J31" s="4">
        <v>58054441137.037598</v>
      </c>
      <c r="K31" s="7">
        <f t="shared" si="11"/>
        <v>0.93077468774229444</v>
      </c>
      <c r="L31" s="7">
        <f t="shared" si="12"/>
        <v>2.0568340647202352</v>
      </c>
      <c r="M31" s="7">
        <f t="shared" si="13"/>
        <v>4.0363455854310253</v>
      </c>
      <c r="N31" s="7">
        <f t="shared" si="14"/>
        <v>7.0239543378935547</v>
      </c>
    </row>
    <row r="32" spans="1:14" x14ac:dyDescent="0.25">
      <c r="A32" s="2" t="s">
        <v>37</v>
      </c>
      <c r="B32" s="2" t="s">
        <v>10</v>
      </c>
      <c r="C32" s="24">
        <v>8.5330216247808288E-2</v>
      </c>
      <c r="D32" s="25">
        <f t="shared" si="6"/>
        <v>5.8007987203881117E-2</v>
      </c>
      <c r="E32" s="25">
        <v>5.8007987203881117E-2</v>
      </c>
      <c r="F32" s="23">
        <v>7.9492935428495892E-2</v>
      </c>
      <c r="G32" s="3">
        <v>16263900</v>
      </c>
      <c r="H32" s="4">
        <v>19027870634</v>
      </c>
      <c r="I32">
        <v>6108970294535930</v>
      </c>
      <c r="J32" s="4">
        <v>61926172731.072502</v>
      </c>
      <c r="K32" s="7">
        <f t="shared" si="11"/>
        <v>0.89534333213621053</v>
      </c>
      <c r="L32" s="7">
        <f t="shared" si="12"/>
        <v>2.2485215746954248</v>
      </c>
      <c r="M32" s="7">
        <f t="shared" si="13"/>
        <v>4.2405439911740741</v>
      </c>
      <c r="N32" s="7">
        <f t="shared" si="14"/>
        <v>7.3844088980057094</v>
      </c>
    </row>
    <row r="33" spans="1:14" x14ac:dyDescent="0.25">
      <c r="A33" s="2" t="s">
        <v>37</v>
      </c>
      <c r="B33" s="2" t="s">
        <v>11</v>
      </c>
      <c r="C33" s="24">
        <v>7.2159396876682602E-2</v>
      </c>
      <c r="D33" s="25">
        <f t="shared" si="6"/>
        <v>4.6709040237040422E-2</v>
      </c>
      <c r="E33" s="25">
        <v>4.6709040237040422E-2</v>
      </c>
      <c r="F33" s="23">
        <v>6.7454977913693481E-2</v>
      </c>
      <c r="G33" s="3">
        <v>16532200</v>
      </c>
      <c r="H33" s="4">
        <v>19932524418</v>
      </c>
      <c r="I33">
        <v>5549077360041670</v>
      </c>
      <c r="J33" s="4">
        <v>65492972468.311401</v>
      </c>
      <c r="K33" s="7">
        <f t="shared" si="11"/>
        <v>0.92268989232602416</v>
      </c>
      <c r="L33" s="7">
        <f t="shared" si="12"/>
        <v>2.0092957693820455</v>
      </c>
      <c r="M33" s="7">
        <f t="shared" si="13"/>
        <v>4.4120058505939319</v>
      </c>
      <c r="N33" s="7">
        <f t="shared" si="14"/>
        <v>7.3439915123020016</v>
      </c>
    </row>
    <row r="34" spans="1:14" x14ac:dyDescent="0.25">
      <c r="A34" s="2" t="s">
        <v>37</v>
      </c>
      <c r="B34" s="2" t="s">
        <v>12</v>
      </c>
      <c r="C34" s="24">
        <v>7.5339025615269201E-2</v>
      </c>
      <c r="D34" s="25">
        <f t="shared" si="6"/>
        <v>3.7965198752395686E-2</v>
      </c>
      <c r="E34" s="25">
        <v>3.7965198752395686E-2</v>
      </c>
      <c r="F34" s="23">
        <v>4.024803279940925E-2</v>
      </c>
      <c r="G34" s="3">
        <v>16814400</v>
      </c>
      <c r="H34" s="4">
        <v>19832816664</v>
      </c>
      <c r="I34">
        <v>5908954204383230</v>
      </c>
      <c r="J34" s="4">
        <v>64721265650.7705</v>
      </c>
      <c r="K34" s="7">
        <f t="shared" si="11"/>
        <v>0.90266609750432891</v>
      </c>
      <c r="L34" s="7">
        <f t="shared" si="12"/>
        <v>2.1036960448562176</v>
      </c>
      <c r="M34" s="7">
        <f t="shared" si="13"/>
        <v>4.2868437591024433</v>
      </c>
      <c r="N34" s="7">
        <f t="shared" si="14"/>
        <v>7.29320590146299</v>
      </c>
    </row>
    <row r="35" spans="1:14" x14ac:dyDescent="0.25">
      <c r="A35" s="2" t="s">
        <v>37</v>
      </c>
      <c r="B35" s="2" t="s">
        <v>13</v>
      </c>
      <c r="C35" s="24">
        <v>7.3330219523586898E-2</v>
      </c>
      <c r="D35" s="25">
        <f t="shared" si="6"/>
        <v>3.3121638815846781E-2</v>
      </c>
      <c r="E35" s="25">
        <v>3.3121638815846781E-2</v>
      </c>
      <c r="F35" s="23">
        <v>8.0661942006634124E-2</v>
      </c>
      <c r="G35" s="3">
        <v>17065100</v>
      </c>
      <c r="H35" s="4">
        <v>20549895133</v>
      </c>
      <c r="I35">
        <v>6533192717169790</v>
      </c>
      <c r="J35" s="4">
        <v>63296629572.664001</v>
      </c>
      <c r="K35" s="7">
        <f t="shared" si="11"/>
        <v>0.9215626848497972</v>
      </c>
      <c r="L35" s="7">
        <f t="shared" si="12"/>
        <v>2.2917665311748454</v>
      </c>
      <c r="M35" s="7">
        <f t="shared" si="13"/>
        <v>4.1308913858172547</v>
      </c>
      <c r="N35" s="7">
        <f t="shared" si="14"/>
        <v>7.3442206018418972</v>
      </c>
    </row>
    <row r="36" spans="1:14" x14ac:dyDescent="0.25">
      <c r="A36" s="2" t="s">
        <v>37</v>
      </c>
      <c r="B36" s="2" t="s">
        <v>14</v>
      </c>
      <c r="C36" s="24">
        <v>3.1766753698868604E-2</v>
      </c>
      <c r="D36" s="25">
        <f t="shared" si="6"/>
        <v>2.5258909920889999E-2</v>
      </c>
      <c r="E36" s="25">
        <v>2.5258909920889999E-2</v>
      </c>
      <c r="F36" s="23">
        <v>8.9762031510154161E-2</v>
      </c>
      <c r="G36" s="3">
        <v>17284000</v>
      </c>
      <c r="H36" s="4">
        <v>19691152339</v>
      </c>
      <c r="I36">
        <v>6833614083207590</v>
      </c>
      <c r="J36" s="4">
        <v>61418416040.143303</v>
      </c>
      <c r="K36" s="7">
        <f t="shared" si="11"/>
        <v>0.87186849226337026</v>
      </c>
      <c r="L36" s="7">
        <f t="shared" si="12"/>
        <v>2.3667911271173407</v>
      </c>
      <c r="M36" s="7">
        <f t="shared" si="13"/>
        <v>3.95754974728011</v>
      </c>
      <c r="N36" s="7">
        <f t="shared" si="14"/>
        <v>7.1962093666608205</v>
      </c>
    </row>
    <row r="37" spans="1:14" x14ac:dyDescent="0.25">
      <c r="A37" s="2" t="s">
        <v>37</v>
      </c>
      <c r="B37" s="2" t="s">
        <v>15</v>
      </c>
      <c r="C37" s="24">
        <v>1.0122311261071099E-2</v>
      </c>
      <c r="D37" s="25">
        <f t="shared" si="6"/>
        <v>2.03392635647817E-2</v>
      </c>
      <c r="E37" s="25">
        <v>2.03392635647817E-2</v>
      </c>
      <c r="F37" s="23">
        <v>7.5051447814247441E-2</v>
      </c>
      <c r="G37" s="3">
        <v>17495000</v>
      </c>
      <c r="H37" s="4">
        <v>21668090009</v>
      </c>
      <c r="I37">
        <v>7044610352438790</v>
      </c>
      <c r="J37" s="4">
        <v>62730526011.641701</v>
      </c>
      <c r="K37" s="7">
        <f t="shared" si="11"/>
        <v>0.94783074751834673</v>
      </c>
      <c r="L37" s="7">
        <f t="shared" si="12"/>
        <v>2.4104424711237984</v>
      </c>
      <c r="M37" s="7">
        <f t="shared" si="13"/>
        <v>3.9933466432085276</v>
      </c>
      <c r="N37" s="7">
        <f t="shared" si="14"/>
        <v>7.3516198618506721</v>
      </c>
    </row>
    <row r="38" spans="1:14" x14ac:dyDescent="0.25">
      <c r="A38" s="2" t="s">
        <v>37</v>
      </c>
      <c r="B38" s="2" t="s">
        <v>16</v>
      </c>
      <c r="C38" s="24">
        <v>1.7536534446764101E-2</v>
      </c>
      <c r="D38" s="25">
        <f t="shared" si="6"/>
        <v>2.0085769404216778E-2</v>
      </c>
      <c r="E38" s="25">
        <v>2.0085769404216778E-2</v>
      </c>
      <c r="F38" s="23">
        <v>7.2354618842751517E-2</v>
      </c>
      <c r="G38" s="3">
        <v>17667000</v>
      </c>
      <c r="H38" s="4">
        <v>22614462470</v>
      </c>
      <c r="I38">
        <v>6993259470668280</v>
      </c>
      <c r="J38" s="4">
        <v>65529091959.321404</v>
      </c>
      <c r="K38" s="7">
        <f t="shared" si="11"/>
        <v>0.97959727688268872</v>
      </c>
      <c r="L38" s="7">
        <f t="shared" si="12"/>
        <v>2.3695756269488819</v>
      </c>
      <c r="M38" s="7">
        <f t="shared" si="13"/>
        <v>4.1308875164495609</v>
      </c>
      <c r="N38" s="7">
        <f t="shared" si="14"/>
        <v>7.4800604202811316</v>
      </c>
    </row>
    <row r="39" spans="1:14" x14ac:dyDescent="0.25">
      <c r="A39" s="2" t="s">
        <v>37</v>
      </c>
      <c r="B39" s="2" t="s">
        <v>17</v>
      </c>
      <c r="C39" s="24">
        <v>1.9696347968814202E-2</v>
      </c>
      <c r="D39" s="25">
        <f t="shared" si="6"/>
        <v>1.963489600149006E-2</v>
      </c>
      <c r="E39" s="25">
        <v>1.963489600149006E-2</v>
      </c>
      <c r="F39" s="23">
        <v>5.5581099721418337E-2</v>
      </c>
      <c r="G39" s="3">
        <v>17855000</v>
      </c>
      <c r="H39" s="4">
        <v>20351446951</v>
      </c>
      <c r="I39">
        <v>7091890406475100</v>
      </c>
      <c r="J39" s="4">
        <v>66920386968.803299</v>
      </c>
      <c r="K39" s="7">
        <f t="shared" si="11"/>
        <v>0.87228729424725415</v>
      </c>
      <c r="L39" s="7">
        <f t="shared" si="12"/>
        <v>2.3776936730900098</v>
      </c>
      <c r="M39" s="7">
        <f t="shared" si="13"/>
        <v>4.1741746622391043</v>
      </c>
      <c r="N39" s="7">
        <f t="shared" si="14"/>
        <v>7.4241556295763687</v>
      </c>
    </row>
    <row r="40" spans="1:14" x14ac:dyDescent="0.25">
      <c r="A40" s="2" t="s">
        <v>37</v>
      </c>
      <c r="B40" s="2" t="s">
        <v>18</v>
      </c>
      <c r="C40" s="24">
        <v>4.6277665995975797E-2</v>
      </c>
      <c r="D40" s="25">
        <f t="shared" si="6"/>
        <v>2.3781229919974778E-2</v>
      </c>
      <c r="E40" s="25">
        <v>2.3781229919974778E-2</v>
      </c>
      <c r="F40" s="23">
        <v>7.5082846503365053E-2</v>
      </c>
      <c r="G40" s="3">
        <v>18072000</v>
      </c>
      <c r="H40" s="4">
        <v>23422413139</v>
      </c>
      <c r="I40">
        <v>7692570926759170</v>
      </c>
      <c r="J40" s="4">
        <v>68477692715.811996</v>
      </c>
      <c r="K40" s="7">
        <f t="shared" si="11"/>
        <v>0.99185806280418154</v>
      </c>
      <c r="L40" s="7">
        <f t="shared" si="12"/>
        <v>2.5481150462070223</v>
      </c>
      <c r="M40" s="7">
        <f t="shared" si="13"/>
        <v>4.220024082298222</v>
      </c>
      <c r="N40" s="7">
        <f t="shared" si="14"/>
        <v>7.7599971913094254</v>
      </c>
    </row>
    <row r="41" spans="1:14" x14ac:dyDescent="0.25">
      <c r="A41" s="2" t="s">
        <v>37</v>
      </c>
      <c r="B41" s="2" t="s">
        <v>19</v>
      </c>
      <c r="C41" s="24">
        <v>2.6153846153846198E-2</v>
      </c>
      <c r="D41" s="25">
        <f t="shared" si="6"/>
        <v>2.3413511190669978E-2</v>
      </c>
      <c r="E41" s="25">
        <v>2.3413511190669978E-2</v>
      </c>
      <c r="F41" s="23">
        <v>3.2230387288977091E-2</v>
      </c>
      <c r="G41" s="3">
        <v>18311000</v>
      </c>
      <c r="H41" s="4">
        <v>25693011871</v>
      </c>
      <c r="I41">
        <v>7838569644515060</v>
      </c>
      <c r="J41" s="4">
        <v>69590450881.158997</v>
      </c>
      <c r="K41" s="7">
        <f t="shared" si="11"/>
        <v>1.0738090598105769</v>
      </c>
      <c r="L41" s="7">
        <f t="shared" si="12"/>
        <v>2.562586298255555</v>
      </c>
      <c r="M41" s="7">
        <f t="shared" si="13"/>
        <v>4.2326232784998377</v>
      </c>
      <c r="N41" s="7">
        <f t="shared" si="14"/>
        <v>7.8690186365659693</v>
      </c>
    </row>
    <row r="42" spans="1:14" x14ac:dyDescent="0.25">
      <c r="A42" s="2" t="s">
        <v>37</v>
      </c>
      <c r="B42" s="2" t="s">
        <v>20</v>
      </c>
      <c r="C42" s="24">
        <v>2.2488755622188101E-3</v>
      </c>
      <c r="D42" s="25">
        <f t="shared" si="6"/>
        <v>2.4023827730634762E-2</v>
      </c>
      <c r="E42" s="25">
        <v>2.4023827730634762E-2</v>
      </c>
      <c r="F42" s="23">
        <v>1.9895022011513719E-2</v>
      </c>
      <c r="G42" s="3">
        <v>18517000</v>
      </c>
      <c r="H42" s="4">
        <v>25475651050</v>
      </c>
      <c r="I42">
        <v>8183318110754071</v>
      </c>
      <c r="J42" s="4">
        <v>71819440239.834595</v>
      </c>
      <c r="K42" s="7">
        <f t="shared" si="11"/>
        <v>1.0528797521494717</v>
      </c>
      <c r="L42" s="7">
        <f t="shared" si="12"/>
        <v>2.6455291323248384</v>
      </c>
      <c r="M42" s="7">
        <f t="shared" si="13"/>
        <v>4.3195988590176411</v>
      </c>
      <c r="N42" s="7">
        <f t="shared" si="14"/>
        <v>8.0180077434919514</v>
      </c>
    </row>
    <row r="43" spans="1:14" x14ac:dyDescent="0.25">
      <c r="A43" s="2" t="s">
        <v>37</v>
      </c>
      <c r="B43" s="2" t="s">
        <v>21</v>
      </c>
      <c r="C43" s="24">
        <v>8.6013462976815697E-3</v>
      </c>
      <c r="D43" s="25">
        <f t="shared" si="6"/>
        <v>2.8203341747211345E-2</v>
      </c>
      <c r="E43" s="25">
        <v>2.8203341747211345E-2</v>
      </c>
      <c r="F43" s="23">
        <v>-5.1683934891372463E-2</v>
      </c>
      <c r="G43" s="3">
        <v>18711000</v>
      </c>
      <c r="H43" s="4">
        <v>27188324999</v>
      </c>
      <c r="I43">
        <v>8613846278641249</v>
      </c>
      <c r="J43" s="4">
        <v>73704599828.318802</v>
      </c>
      <c r="K43" s="7">
        <f t="shared" si="11"/>
        <v>1.11201222775919</v>
      </c>
      <c r="L43" s="7">
        <f t="shared" si="12"/>
        <v>2.7558391110496285</v>
      </c>
      <c r="M43" s="7">
        <f t="shared" si="13"/>
        <v>4.3870200801090586</v>
      </c>
      <c r="N43" s="7">
        <f t="shared" si="14"/>
        <v>8.254871418917876</v>
      </c>
    </row>
    <row r="44" spans="1:14" x14ac:dyDescent="0.25">
      <c r="A44" s="2" t="s">
        <v>37</v>
      </c>
      <c r="B44" s="2" t="s">
        <v>22</v>
      </c>
      <c r="C44" s="24">
        <v>1.4831294030403801E-2</v>
      </c>
      <c r="D44" s="25">
        <f t="shared" si="6"/>
        <v>3.0675209405640873E-2</v>
      </c>
      <c r="E44" s="25">
        <v>3.0675209405640873E-2</v>
      </c>
      <c r="F44" s="23">
        <v>0.21236114205684831</v>
      </c>
      <c r="G44" s="3">
        <v>18926000</v>
      </c>
      <c r="H44" s="4">
        <v>28733878533</v>
      </c>
      <c r="I44">
        <v>8699226659734540</v>
      </c>
      <c r="J44" s="4">
        <v>74681909902.378204</v>
      </c>
      <c r="K44" s="7">
        <f t="shared" si="11"/>
        <v>1.1618753145141516</v>
      </c>
      <c r="L44" s="7">
        <f t="shared" si="12"/>
        <v>2.7515382335396459</v>
      </c>
      <c r="M44" s="7">
        <f t="shared" si="13"/>
        <v>4.3946936750511139</v>
      </c>
      <c r="N44" s="7">
        <f t="shared" si="14"/>
        <v>8.308107223104912</v>
      </c>
    </row>
    <row r="45" spans="1:14" x14ac:dyDescent="0.25">
      <c r="A45" s="2" t="s">
        <v>37</v>
      </c>
      <c r="B45" s="2" t="s">
        <v>23</v>
      </c>
      <c r="C45" s="24">
        <v>4.4574351479722496E-2</v>
      </c>
      <c r="D45" s="25">
        <f t="shared" si="6"/>
        <v>3.2689713205854086E-2</v>
      </c>
      <c r="E45" s="25">
        <v>3.2689713205854086E-2</v>
      </c>
      <c r="F45" s="23">
        <v>4.5144563683502392E-2</v>
      </c>
      <c r="G45" s="3">
        <v>19153000</v>
      </c>
      <c r="H45" s="4">
        <v>28477754457</v>
      </c>
      <c r="I45">
        <v>9432630528309230</v>
      </c>
      <c r="J45" s="4">
        <v>76266305267.644394</v>
      </c>
      <c r="K45" s="7">
        <f t="shared" si="11"/>
        <v>1.1378710321744778</v>
      </c>
      <c r="L45" s="7">
        <f t="shared" si="12"/>
        <v>2.9481512193799375</v>
      </c>
      <c r="M45" s="7">
        <f t="shared" si="13"/>
        <v>4.4347375913682274</v>
      </c>
      <c r="N45" s="7">
        <f t="shared" si="14"/>
        <v>8.5207598429226437</v>
      </c>
    </row>
    <row r="46" spans="1:14" x14ac:dyDescent="0.25">
      <c r="A46" s="2" t="s">
        <v>37</v>
      </c>
      <c r="B46" s="2" t="s">
        <v>24</v>
      </c>
      <c r="C46" s="24">
        <v>4.4071353620147004E-2</v>
      </c>
      <c r="D46" s="25">
        <f t="shared" si="6"/>
        <v>3.1186134188017467E-2</v>
      </c>
      <c r="E46" s="25">
        <v>3.1186134188017467E-2</v>
      </c>
      <c r="F46" s="23">
        <v>0.16298129156644658</v>
      </c>
      <c r="G46" s="3">
        <v>19413000</v>
      </c>
      <c r="H46" s="4">
        <v>28880297921</v>
      </c>
      <c r="I46">
        <v>9961841563420800</v>
      </c>
      <c r="J46" s="4">
        <v>78361235746.225204</v>
      </c>
      <c r="K46" s="7">
        <f t="shared" si="11"/>
        <v>1.1385002317048774</v>
      </c>
      <c r="L46" s="7">
        <f t="shared" si="12"/>
        <v>3.0718550339332036</v>
      </c>
      <c r="M46" s="7">
        <f t="shared" si="13"/>
        <v>4.4955274106603147</v>
      </c>
      <c r="N46" s="7">
        <f t="shared" si="14"/>
        <v>8.7058826762983959</v>
      </c>
    </row>
    <row r="47" spans="1:14" x14ac:dyDescent="0.25">
      <c r="A47" s="2" t="s">
        <v>37</v>
      </c>
      <c r="B47" s="2" t="s">
        <v>25</v>
      </c>
      <c r="C47" s="24">
        <v>2.98157453936349E-2</v>
      </c>
      <c r="D47" s="25">
        <f t="shared" si="6"/>
        <v>2.7720260732850898E-2</v>
      </c>
      <c r="E47" s="25">
        <v>2.7720260732850898E-2</v>
      </c>
      <c r="F47" s="23">
        <v>7.6636876636876572E-2</v>
      </c>
      <c r="G47" s="3">
        <v>19651400</v>
      </c>
      <c r="H47" s="4">
        <v>29874630553</v>
      </c>
      <c r="I47">
        <v>1.01932595059594E+16</v>
      </c>
      <c r="J47" s="4">
        <v>81382075484.735794</v>
      </c>
      <c r="K47" s="7">
        <f t="shared" ref="K47" si="15">H47/G47/food/365</f>
        <v>1.1634109751535109</v>
      </c>
      <c r="L47" s="7">
        <f t="shared" ref="L47" si="16">I47/G47/btu/365</f>
        <v>3.1050838054598238</v>
      </c>
      <c r="M47" s="7">
        <f t="shared" ref="M47" si="17">J47/G47/mangoods/365</f>
        <v>4.6121911082761793</v>
      </c>
      <c r="N47" s="7">
        <f t="shared" ref="N47" si="18">SUM(K47:M47)</f>
        <v>8.8806858888895128</v>
      </c>
    </row>
    <row r="48" spans="1:14" x14ac:dyDescent="0.25">
      <c r="A48" s="2" t="s">
        <v>37</v>
      </c>
      <c r="B48" s="2" t="s">
        <v>26</v>
      </c>
      <c r="C48" s="24">
        <v>2.7325959661678299E-2</v>
      </c>
      <c r="D48" s="25">
        <f t="shared" si="6"/>
        <v>3.0001467417079198E-2</v>
      </c>
      <c r="E48" s="25">
        <v>3.0001467417079198E-2</v>
      </c>
      <c r="F48" s="23">
        <v>3.5405287470470448E-2</v>
      </c>
      <c r="G48" s="3">
        <v>19895400</v>
      </c>
      <c r="H48" s="4">
        <v>23688341584</v>
      </c>
      <c r="I48">
        <v>9826495924178200</v>
      </c>
      <c r="J48" s="4">
        <v>82417732428.888306</v>
      </c>
      <c r="K48" s="7">
        <f t="shared" ref="K48:K57" si="19">H48/G48/food/365</f>
        <v>0.9111840117047022</v>
      </c>
      <c r="L48" s="7">
        <f t="shared" ref="L48:L57" si="20">I48/G48/btu/365</f>
        <v>2.9566488238406459</v>
      </c>
      <c r="M48" s="7">
        <f t="shared" ref="M48:M57" si="21">J48/G48/mangoods/365</f>
        <v>4.6136008122171743</v>
      </c>
      <c r="N48" s="7">
        <f t="shared" ref="N48:N57" si="22">SUM(K48:M48)</f>
        <v>8.4814336477625218</v>
      </c>
    </row>
    <row r="49" spans="1:14" x14ac:dyDescent="0.25">
      <c r="A49" s="2" t="s">
        <v>37</v>
      </c>
      <c r="B49" s="2" t="s">
        <v>27</v>
      </c>
      <c r="C49" s="24">
        <v>2.3432552248258701E-2</v>
      </c>
      <c r="D49" s="25">
        <f t="shared" si="6"/>
        <v>2.8399002750487012E-2</v>
      </c>
      <c r="E49" s="25">
        <v>2.8399002750487012E-2</v>
      </c>
      <c r="F49" s="23">
        <v>7.1789804103935317E-2</v>
      </c>
      <c r="G49" s="3">
        <v>20127400</v>
      </c>
      <c r="H49" s="4">
        <v>30146624300</v>
      </c>
      <c r="I49">
        <v>9834714599236160</v>
      </c>
      <c r="J49" s="4">
        <v>81606433092.355698</v>
      </c>
      <c r="K49" s="7">
        <f t="shared" si="19"/>
        <v>1.1462388389433709</v>
      </c>
      <c r="L49" s="7">
        <f t="shared" si="20"/>
        <v>2.9250131625429594</v>
      </c>
      <c r="M49" s="7">
        <f t="shared" si="21"/>
        <v>4.5155301531314631</v>
      </c>
      <c r="N49" s="7">
        <f t="shared" si="22"/>
        <v>8.5867821546177936</v>
      </c>
    </row>
    <row r="50" spans="1:14" x14ac:dyDescent="0.25">
      <c r="A50" s="2" t="s">
        <v>37</v>
      </c>
      <c r="B50" s="2" t="s">
        <v>28</v>
      </c>
      <c r="C50" s="24">
        <v>2.6918316831683099E-2</v>
      </c>
      <c r="D50" s="25">
        <f t="shared" si="6"/>
        <v>2.9357477420400166E-2</v>
      </c>
      <c r="E50" s="25">
        <v>2.9357477420400166E-2</v>
      </c>
      <c r="F50" s="23">
        <v>6.8861409408106367E-2</v>
      </c>
      <c r="G50" s="3">
        <v>20394800</v>
      </c>
      <c r="H50" s="4">
        <v>28918531481</v>
      </c>
      <c r="I50">
        <v>1.05172739097673E+16</v>
      </c>
      <c r="J50" s="4">
        <v>81082700472.710495</v>
      </c>
      <c r="K50" s="7">
        <f t="shared" si="19"/>
        <v>1.0851278085207328</v>
      </c>
      <c r="L50" s="7">
        <f t="shared" si="20"/>
        <v>3.0870060096811551</v>
      </c>
      <c r="M50" s="7">
        <f t="shared" si="21"/>
        <v>4.4277264533224132</v>
      </c>
      <c r="N50" s="7">
        <f t="shared" si="22"/>
        <v>8.5998602715243013</v>
      </c>
    </row>
    <row r="51" spans="1:14" x14ac:dyDescent="0.25">
      <c r="A51" s="2" t="s">
        <v>37</v>
      </c>
      <c r="B51" s="2" t="s">
        <v>29</v>
      </c>
      <c r="C51" s="24">
        <v>3.5552877372702796E-2</v>
      </c>
      <c r="D51" s="25">
        <f t="shared" si="6"/>
        <v>3.0377508208598716E-2</v>
      </c>
      <c r="E51" s="25">
        <v>3.0377508208598716E-2</v>
      </c>
      <c r="F51" s="23">
        <v>5.2416149383488708E-2</v>
      </c>
      <c r="G51" s="3">
        <v>20697900</v>
      </c>
      <c r="H51" s="4">
        <v>30713770178</v>
      </c>
      <c r="I51">
        <v>1.05685251460822E+16</v>
      </c>
      <c r="J51" s="4">
        <v>82758089171.098099</v>
      </c>
      <c r="K51" s="7">
        <f t="shared" si="19"/>
        <v>1.1356145670590712</v>
      </c>
      <c r="L51" s="7">
        <f t="shared" si="20"/>
        <v>3.0566227538139037</v>
      </c>
      <c r="M51" s="7">
        <f t="shared" si="21"/>
        <v>4.4530359228486365</v>
      </c>
      <c r="N51" s="7">
        <f t="shared" si="22"/>
        <v>8.6452732437216113</v>
      </c>
    </row>
    <row r="52" spans="1:14" x14ac:dyDescent="0.25">
      <c r="A52" s="2" t="s">
        <v>37</v>
      </c>
      <c r="B52" s="2" t="s">
        <v>30</v>
      </c>
      <c r="C52" s="24">
        <v>2.3276112889147601E-2</v>
      </c>
      <c r="D52" s="25" t="e">
        <f>IF(#REF!=A52,AVERAGE(C52:C57),"--")</f>
        <v>#REF!</v>
      </c>
      <c r="E52" s="25">
        <v>2.7389995573368131E-2</v>
      </c>
      <c r="F52" s="23">
        <v>6.969399890713901E-2</v>
      </c>
      <c r="G52" s="3">
        <v>20827600</v>
      </c>
      <c r="H52" s="4">
        <v>24496165984</v>
      </c>
      <c r="I52">
        <v>1.09810359734355E+16</v>
      </c>
      <c r="J52" s="4">
        <v>86050519697.780106</v>
      </c>
      <c r="K52" s="7">
        <f t="shared" si="19"/>
        <v>0.90008390668184357</v>
      </c>
      <c r="L52" s="7">
        <f t="shared" si="20"/>
        <v>3.1561513919228812</v>
      </c>
      <c r="M52" s="7">
        <f t="shared" si="21"/>
        <v>4.6013608991451775</v>
      </c>
      <c r="N52" s="7">
        <f t="shared" si="22"/>
        <v>8.6575961977499034</v>
      </c>
    </row>
    <row r="53" spans="1:14" x14ac:dyDescent="0.25">
      <c r="A53" s="2" t="s">
        <v>37</v>
      </c>
      <c r="B53" s="2" t="s">
        <v>31</v>
      </c>
      <c r="C53" s="24">
        <v>4.3502985499004693E-2</v>
      </c>
      <c r="D53" s="25" t="e">
        <f>IF(#REF!=A53,AVERAGE(C53:C57),"--")</f>
        <v>#REF!</v>
      </c>
      <c r="E53" s="25">
        <v>2.7593791160885849E-2</v>
      </c>
      <c r="F53" s="23">
        <v>7.7683541546158752E-2</v>
      </c>
      <c r="G53" s="3">
        <v>21249200</v>
      </c>
      <c r="H53" s="4">
        <v>26568924802</v>
      </c>
      <c r="I53">
        <v>1.09693470262559E+16</v>
      </c>
      <c r="J53" s="4">
        <v>81635606527.402298</v>
      </c>
      <c r="K53" s="7">
        <f t="shared" si="19"/>
        <v>0.95687565286716814</v>
      </c>
      <c r="L53" s="7">
        <f t="shared" si="20"/>
        <v>3.0902380300927295</v>
      </c>
      <c r="M53" s="7">
        <f t="shared" si="21"/>
        <v>4.2786727191467628</v>
      </c>
      <c r="N53" s="7">
        <f t="shared" si="22"/>
        <v>8.3257864021066617</v>
      </c>
    </row>
    <row r="54" spans="1:14" x14ac:dyDescent="0.25">
      <c r="A54" s="2" t="s">
        <v>37</v>
      </c>
      <c r="B54" s="2" t="s">
        <v>32</v>
      </c>
      <c r="C54" s="24">
        <v>1.77111716621252E-2</v>
      </c>
      <c r="D54" s="25" t="e">
        <f>IF(#REF!=A54,AVERAGE(C54:C57),"--")</f>
        <v>#REF!</v>
      </c>
      <c r="E54" s="25">
        <v>2.4489831419908448E-2</v>
      </c>
      <c r="F54" s="23">
        <v>0.16361931715205835</v>
      </c>
      <c r="G54" s="3">
        <v>21691700</v>
      </c>
      <c r="H54" s="4">
        <v>28381365084</v>
      </c>
      <c r="I54">
        <v>1.1448427477089E+16</v>
      </c>
      <c r="J54" s="4">
        <v>81959987340.895996</v>
      </c>
      <c r="K54" s="7">
        <f t="shared" si="19"/>
        <v>1.0012990398961217</v>
      </c>
      <c r="L54" s="7">
        <f t="shared" si="20"/>
        <v>3.1594100035594281</v>
      </c>
      <c r="M54" s="7">
        <f t="shared" si="21"/>
        <v>4.2080444789474702</v>
      </c>
      <c r="N54" s="7">
        <f t="shared" si="22"/>
        <v>8.3687535224030203</v>
      </c>
    </row>
    <row r="55" spans="1:14" x14ac:dyDescent="0.25">
      <c r="A55" s="2" t="s">
        <v>37</v>
      </c>
      <c r="B55" s="2" t="s">
        <v>33</v>
      </c>
      <c r="C55" s="24">
        <v>2.9183400267737598E-2</v>
      </c>
      <c r="D55" s="25" t="e">
        <f>IF(#REF!=A55,AVERAGE(C55:C57),"--")</f>
        <v>#REF!</v>
      </c>
      <c r="E55" s="25">
        <v>2.4051914012319601E-2</v>
      </c>
      <c r="F55" s="23">
        <v>4.3305447476644554E-2</v>
      </c>
      <c r="G55" s="3">
        <v>22031750</v>
      </c>
      <c r="H55" s="4">
        <v>28739828567</v>
      </c>
      <c r="I55">
        <v>1.23074649733691E+16</v>
      </c>
      <c r="J55" s="4">
        <v>81751605661.992096</v>
      </c>
      <c r="K55" s="7">
        <f t="shared" si="19"/>
        <v>0.99829589949884046</v>
      </c>
      <c r="L55" s="7">
        <f t="shared" si="20"/>
        <v>3.3440545600930665</v>
      </c>
      <c r="M55" s="7">
        <f t="shared" si="21"/>
        <v>4.1325614947916902</v>
      </c>
      <c r="N55" s="7">
        <f t="shared" si="22"/>
        <v>8.4749119543835967</v>
      </c>
    </row>
    <row r="56" spans="1:14" x14ac:dyDescent="0.25">
      <c r="A56" s="2" t="s">
        <v>37</v>
      </c>
      <c r="B56" s="2" t="s">
        <v>34</v>
      </c>
      <c r="C56" s="24">
        <v>3.30385015608744E-2</v>
      </c>
      <c r="D56" s="25" t="e">
        <f>IF(#REF!=A56,AVERAGE(C56:C57),"--")</f>
        <v>#REF!</v>
      </c>
      <c r="E56" s="25">
        <v>2.1316332209318802E-2</v>
      </c>
      <c r="F56" s="23">
        <v>5.8733517264346835E-2</v>
      </c>
      <c r="G56" s="3">
        <v>22340024</v>
      </c>
      <c r="H56" s="4">
        <v>30396286240</v>
      </c>
      <c r="I56">
        <v>1.22037762792666E+16</v>
      </c>
      <c r="J56" s="4">
        <v>82493444438.890106</v>
      </c>
      <c r="K56" s="7">
        <f t="shared" si="19"/>
        <v>1.0412643488708324</v>
      </c>
      <c r="L56" s="7">
        <f t="shared" si="20"/>
        <v>3.2701249199344602</v>
      </c>
      <c r="M56" s="7">
        <f t="shared" si="21"/>
        <v>4.1125181783341658</v>
      </c>
      <c r="N56" s="7">
        <f t="shared" si="22"/>
        <v>8.4239074471394595</v>
      </c>
    </row>
    <row r="57" spans="1:14" x14ac:dyDescent="0.25">
      <c r="A57" s="2" t="s">
        <v>37</v>
      </c>
      <c r="B57" s="2" t="s">
        <v>35</v>
      </c>
      <c r="C57" s="24">
        <v>1.7627801561319302E-2</v>
      </c>
      <c r="D57" s="25" t="e">
        <f>IF(#REF!=A57,AVERAGE(C57:C57),"--")</f>
        <v>#REF!</v>
      </c>
      <c r="E57" s="25">
        <v>1.90576609649151E-2</v>
      </c>
      <c r="F57" s="23">
        <v>6.2913359564181093E-2</v>
      </c>
      <c r="G57" s="3">
        <v>22733465</v>
      </c>
      <c r="H57" s="4">
        <v>32525594145</v>
      </c>
      <c r="I57">
        <v>1.28650175808622E+16</v>
      </c>
      <c r="J57" s="4">
        <v>79838661849.654099</v>
      </c>
      <c r="K57" s="7">
        <f t="shared" si="19"/>
        <v>1.0949233366198619</v>
      </c>
      <c r="L57" s="7">
        <f t="shared" si="20"/>
        <v>3.3876496533945462</v>
      </c>
      <c r="M57" s="7">
        <f t="shared" si="21"/>
        <v>3.9112866210630401</v>
      </c>
      <c r="N57" s="7">
        <f t="shared" si="22"/>
        <v>8.3938596110774473</v>
      </c>
    </row>
    <row r="58" spans="1:14" x14ac:dyDescent="0.25">
      <c r="A58" s="2" t="s">
        <v>38</v>
      </c>
      <c r="B58" s="2" t="s">
        <v>25</v>
      </c>
      <c r="C58" s="24">
        <v>3.3325649327190801E-2</v>
      </c>
      <c r="D58" s="25">
        <f t="shared" si="6"/>
        <v>6.5846122256670928E-2</v>
      </c>
      <c r="E58" s="25">
        <v>6.5846122256670928E-2</v>
      </c>
      <c r="F58" s="23">
        <v>8.3468244071074116E-2</v>
      </c>
      <c r="G58" s="3">
        <v>132478086</v>
      </c>
      <c r="H58" s="4">
        <v>13015954176</v>
      </c>
      <c r="I58">
        <v>407646155401639</v>
      </c>
      <c r="J58" s="4">
        <v>11026568456.8505</v>
      </c>
      <c r="K58" s="7">
        <f t="shared" ref="K58" si="23">H58/G58/food/365</f>
        <v>7.5189305761221792E-2</v>
      </c>
      <c r="L58" s="7">
        <f t="shared" ref="L58" si="24">I58/G58/btu/365</f>
        <v>1.8420145095869995E-2</v>
      </c>
      <c r="M58" s="7">
        <f t="shared" ref="M58" si="25">J58/G58/mangoods/365</f>
        <v>9.269757255910234E-2</v>
      </c>
      <c r="N58" s="7">
        <f t="shared" ref="N58" si="26">SUM(K58:M58)</f>
        <v>0.18630702341619412</v>
      </c>
    </row>
    <row r="59" spans="1:14" x14ac:dyDescent="0.25">
      <c r="A59" s="2" t="s">
        <v>38</v>
      </c>
      <c r="B59" s="2" t="s">
        <v>26</v>
      </c>
      <c r="C59" s="24">
        <v>5.6687077344147803E-2</v>
      </c>
      <c r="D59" s="25">
        <f t="shared" si="6"/>
        <v>7.5128422193225047E-2</v>
      </c>
      <c r="E59" s="25">
        <v>7.5128422193225047E-2</v>
      </c>
      <c r="F59" s="23">
        <v>0.10113336929743011</v>
      </c>
      <c r="G59" s="3">
        <v>134791603</v>
      </c>
      <c r="H59" s="4">
        <v>13353013484</v>
      </c>
      <c r="I59">
        <v>456995297958111</v>
      </c>
      <c r="J59" s="4">
        <v>11770681623.351101</v>
      </c>
      <c r="K59" s="7">
        <f t="shared" ref="K59:K66" si="27">H59/G59/food/365</f>
        <v>7.5812454628025758E-2</v>
      </c>
      <c r="L59" s="7">
        <f t="shared" ref="L59:L66" si="28">I59/G59/btu/365</f>
        <v>2.0295634560992388E-2</v>
      </c>
      <c r="M59" s="7">
        <f t="shared" ref="M59:M66" si="29">J59/G59/mangoods/365</f>
        <v>9.725474583854922E-2</v>
      </c>
      <c r="N59" s="7">
        <f t="shared" ref="N59:N66" si="30">SUM(K59:M59)</f>
        <v>0.19336283502756735</v>
      </c>
    </row>
    <row r="60" spans="1:14" x14ac:dyDescent="0.25">
      <c r="A60" s="2" t="s">
        <v>38</v>
      </c>
      <c r="B60" s="2" t="s">
        <v>27</v>
      </c>
      <c r="C60" s="24">
        <v>7.5875363850469196E-2</v>
      </c>
      <c r="D60" s="25">
        <f t="shared" si="6"/>
        <v>7.4719696572111707E-2</v>
      </c>
      <c r="E60" s="25">
        <v>7.4719696572111707E-2</v>
      </c>
      <c r="F60" s="23">
        <v>6.795764252682579E-2</v>
      </c>
      <c r="G60" s="3">
        <v>136986432</v>
      </c>
      <c r="H60" s="4">
        <v>13147428770</v>
      </c>
      <c r="I60">
        <v>496593288216271</v>
      </c>
      <c r="J60" s="4">
        <v>12605848790.226999</v>
      </c>
      <c r="K60" s="7">
        <f t="shared" si="27"/>
        <v>7.3449252696222794E-2</v>
      </c>
      <c r="L60" s="7">
        <f t="shared" si="28"/>
        <v>2.1700864361751691E-2</v>
      </c>
      <c r="M60" s="7">
        <f t="shared" si="29"/>
        <v>0.10248647779919558</v>
      </c>
      <c r="N60" s="7">
        <f t="shared" si="30"/>
        <v>0.19763659485717006</v>
      </c>
    </row>
    <row r="61" spans="1:14" x14ac:dyDescent="0.25">
      <c r="A61" s="2" t="s">
        <v>38</v>
      </c>
      <c r="B61" s="2" t="s">
        <v>28</v>
      </c>
      <c r="C61" s="24">
        <v>7.0466181622203694E-2</v>
      </c>
      <c r="D61" s="25" t="e">
        <f>IF(#REF!=A61,AVERAGE(C61:C66),"--")</f>
        <v>#REF!</v>
      </c>
      <c r="E61" s="25">
        <v>7.5618263249865494E-2</v>
      </c>
      <c r="F61" s="23">
        <v>0.19299313307067978</v>
      </c>
      <c r="G61" s="3">
        <v>139035505</v>
      </c>
      <c r="H61" s="4">
        <v>14997891818</v>
      </c>
      <c r="I61">
        <v>531871435187587.94</v>
      </c>
      <c r="J61" s="4">
        <v>13638417932.3083</v>
      </c>
      <c r="K61" s="7">
        <f t="shared" si="27"/>
        <v>8.2552191499861483E-2</v>
      </c>
      <c r="L61" s="7">
        <f t="shared" si="28"/>
        <v>2.2899958167140515E-2</v>
      </c>
      <c r="M61" s="7">
        <f t="shared" si="29"/>
        <v>0.10924719740357021</v>
      </c>
      <c r="N61" s="7">
        <f t="shared" si="30"/>
        <v>0.2146993470705722</v>
      </c>
    </row>
    <row r="62" spans="1:14" x14ac:dyDescent="0.25">
      <c r="A62" s="2" t="s">
        <v>38</v>
      </c>
      <c r="B62" s="2" t="s">
        <v>29</v>
      </c>
      <c r="C62" s="24">
        <v>6.7652611705475596E-2</v>
      </c>
      <c r="D62" s="25" t="e">
        <f>IF(#REF!=A62,AVERAGE(C62:C66),"--")</f>
        <v>#REF!</v>
      </c>
      <c r="E62" s="25">
        <v>8.2865841571564708E-2</v>
      </c>
      <c r="F62" s="23">
        <v>0.15607241267273042</v>
      </c>
      <c r="G62" s="3">
        <v>140921167</v>
      </c>
      <c r="H62" s="4">
        <v>15311826480</v>
      </c>
      <c r="I62">
        <v>582746762994575</v>
      </c>
      <c r="J62" s="4">
        <v>15106736285.8169</v>
      </c>
      <c r="K62" s="7">
        <f t="shared" si="27"/>
        <v>8.3152416869292756E-2</v>
      </c>
      <c r="L62" s="7">
        <f t="shared" si="28"/>
        <v>2.4754683599858295E-2</v>
      </c>
      <c r="M62" s="7">
        <f t="shared" si="29"/>
        <v>0.11938958575720929</v>
      </c>
      <c r="N62" s="7">
        <f t="shared" si="30"/>
        <v>0.22729668622636034</v>
      </c>
    </row>
    <row r="63" spans="1:14" x14ac:dyDescent="0.25">
      <c r="A63" s="2" t="s">
        <v>38</v>
      </c>
      <c r="B63" s="2" t="s">
        <v>30</v>
      </c>
      <c r="C63" s="24">
        <v>9.1069849690538496E-2</v>
      </c>
      <c r="D63" s="25" t="e">
        <f>IF(#REF!=A63,AVERAGE(C63:C66),"--")</f>
        <v>#REF!</v>
      </c>
      <c r="E63" s="25">
        <v>8.1952913321806833E-2</v>
      </c>
      <c r="F63" s="23">
        <v>0.18470319036532556</v>
      </c>
      <c r="G63" s="3">
        <v>142660376</v>
      </c>
      <c r="H63" s="4">
        <v>16215246679</v>
      </c>
      <c r="I63">
        <v>625616370969326</v>
      </c>
      <c r="J63" s="4">
        <v>16698248979.145599</v>
      </c>
      <c r="K63" s="7">
        <f t="shared" si="27"/>
        <v>8.6984987312827153E-2</v>
      </c>
      <c r="L63" s="7">
        <f t="shared" si="28"/>
        <v>2.6251763397882308E-2</v>
      </c>
      <c r="M63" s="7">
        <f t="shared" si="29"/>
        <v>0.13035857261297715</v>
      </c>
      <c r="N63" s="7">
        <f t="shared" si="30"/>
        <v>0.24359532332368661</v>
      </c>
    </row>
    <row r="64" spans="1:14" x14ac:dyDescent="0.25">
      <c r="A64" s="2" t="s">
        <v>38</v>
      </c>
      <c r="B64" s="2" t="s">
        <v>31</v>
      </c>
      <c r="C64" s="24">
        <v>8.9019448946515492E-2</v>
      </c>
      <c r="D64" s="25" t="e">
        <f>IF(#REF!=A64,AVERAGE(C64:C66),"--")</f>
        <v>#REF!</v>
      </c>
      <c r="E64" s="25">
        <v>7.9325282388603272E-2</v>
      </c>
      <c r="F64" s="23">
        <v>0.24458418541507543</v>
      </c>
      <c r="G64" s="3">
        <v>144304167</v>
      </c>
      <c r="H64" s="4">
        <v>17357058188</v>
      </c>
      <c r="I64">
        <v>693989706755173</v>
      </c>
      <c r="J64" s="4">
        <v>17922456461.049999</v>
      </c>
      <c r="K64" s="7">
        <f t="shared" si="27"/>
        <v>9.2049483531368798E-2</v>
      </c>
      <c r="L64" s="7">
        <f t="shared" si="28"/>
        <v>2.8789087380541874E-2</v>
      </c>
      <c r="M64" s="7">
        <f t="shared" si="29"/>
        <v>0.13832181861740209</v>
      </c>
      <c r="N64" s="7">
        <f t="shared" si="30"/>
        <v>0.25916038952931275</v>
      </c>
    </row>
    <row r="65" spans="1:14" x14ac:dyDescent="0.25">
      <c r="A65" s="2" t="s">
        <v>38</v>
      </c>
      <c r="B65" s="2" t="s">
        <v>32</v>
      </c>
      <c r="C65" s="24">
        <v>5.4234723617467805E-2</v>
      </c>
      <c r="D65" s="25" t="e">
        <f>IF(#REF!=A65,AVERAGE(C65:C66),"--")</f>
        <v>#REF!</v>
      </c>
      <c r="E65" s="25">
        <v>7.6141439051198245E-2</v>
      </c>
      <c r="F65" s="23">
        <v>0.17417668402966524</v>
      </c>
      <c r="G65" s="3">
        <v>145924797</v>
      </c>
      <c r="H65" s="4">
        <v>17218485217</v>
      </c>
      <c r="I65">
        <v>753303676873646</v>
      </c>
      <c r="J65" s="4">
        <v>19122070534.747398</v>
      </c>
      <c r="K65" s="7">
        <f t="shared" si="27"/>
        <v>9.0300458022698052E-2</v>
      </c>
      <c r="L65" s="7">
        <f t="shared" si="28"/>
        <v>3.0902579361043268E-2</v>
      </c>
      <c r="M65" s="7">
        <f t="shared" si="29"/>
        <v>0.14594117766220535</v>
      </c>
      <c r="N65" s="7">
        <f t="shared" si="30"/>
        <v>0.26714421504594665</v>
      </c>
    </row>
    <row r="66" spans="1:14" x14ac:dyDescent="0.25">
      <c r="A66" s="2" t="s">
        <v>38</v>
      </c>
      <c r="B66" s="2" t="s">
        <v>33</v>
      </c>
      <c r="C66" s="24">
        <v>8.1266763916991905E-2</v>
      </c>
      <c r="D66" s="25" t="e">
        <f>IF(#REF!=A66,AVERAGE(C66:C66),"--")</f>
        <v>#REF!</v>
      </c>
      <c r="E66" s="25">
        <v>7.7426118831370086E-2</v>
      </c>
      <c r="F66" s="23">
        <v>6.1782727648054925E-2</v>
      </c>
      <c r="G66" s="3">
        <v>147575430</v>
      </c>
      <c r="H66" s="4">
        <v>18404247823</v>
      </c>
      <c r="I66">
        <v>775206644796771</v>
      </c>
      <c r="J66" s="4">
        <v>20393070965.5448</v>
      </c>
      <c r="K66" s="7">
        <f t="shared" si="27"/>
        <v>9.5439493138678139E-2</v>
      </c>
      <c r="L66" s="7">
        <f t="shared" si="28"/>
        <v>3.1445403390922319E-2</v>
      </c>
      <c r="M66" s="7">
        <f t="shared" si="29"/>
        <v>0.15390070229330707</v>
      </c>
      <c r="N66" s="7">
        <f t="shared" si="30"/>
        <v>0.28078559882290755</v>
      </c>
    </row>
    <row r="67" spans="1:14" x14ac:dyDescent="0.25">
      <c r="A67" s="2" t="s">
        <v>39</v>
      </c>
      <c r="B67" s="2" t="s">
        <v>34</v>
      </c>
      <c r="C67" s="24">
        <v>6.6364496221308494E-2</v>
      </c>
      <c r="D67" s="25" t="e">
        <f>IF(#REF!=A67,AVERAGE(C67:C68),"--")</f>
        <v>#REF!</v>
      </c>
      <c r="E67" s="25">
        <v>7.0570573552530963E-2</v>
      </c>
      <c r="F67" s="23">
        <v>0.14843278077873623</v>
      </c>
      <c r="G67" s="3">
        <v>197514534</v>
      </c>
      <c r="H67" s="4">
        <v>158774243816</v>
      </c>
      <c r="I67">
        <v>1.04670509096841E+16</v>
      </c>
      <c r="J67" s="4">
        <v>216159660285.30701</v>
      </c>
      <c r="K67" s="7">
        <f t="shared" ref="K67:K68" si="31">H67/G67/food/365</f>
        <v>0.61518410179772365</v>
      </c>
      <c r="L67" s="7">
        <f t="shared" ref="L67:L68" si="32">I67/G67/btu/365</f>
        <v>0.31723348267499729</v>
      </c>
      <c r="M67" s="7">
        <f t="shared" ref="M67:M68" si="33">J67/G67/mangoods/365</f>
        <v>1.2188425837152426</v>
      </c>
      <c r="N67" s="7">
        <f t="shared" ref="N67:N68" si="34">SUM(K67:M67)</f>
        <v>2.1512601681879637</v>
      </c>
    </row>
    <row r="68" spans="1:14" x14ac:dyDescent="0.25">
      <c r="A68" s="2" t="s">
        <v>39</v>
      </c>
      <c r="B68" s="2" t="s">
        <v>35</v>
      </c>
      <c r="C68" s="24">
        <v>5.4034991403700897E-2</v>
      </c>
      <c r="D68" s="25" t="e">
        <f>IF(#REF!=A68,AVERAGE(C68:C68),"--")</f>
        <v>#REF!</v>
      </c>
      <c r="E68" s="25">
        <v>6.5253779766190748E-2</v>
      </c>
      <c r="F68" s="23">
        <v>8.216075440148729E-2</v>
      </c>
      <c r="G68" s="3">
        <v>199287296</v>
      </c>
      <c r="H68" s="4">
        <v>156109604887</v>
      </c>
      <c r="I68">
        <v>1.03478494904533E+16</v>
      </c>
      <c r="J68" s="4">
        <v>211017891842.96799</v>
      </c>
      <c r="K68" s="7">
        <f t="shared" si="31"/>
        <v>0.59947919974303088</v>
      </c>
      <c r="L68" s="7">
        <f t="shared" si="32"/>
        <v>0.31083093137103057</v>
      </c>
      <c r="M68" s="7">
        <f t="shared" si="33"/>
        <v>1.1792657732020222</v>
      </c>
      <c r="N68" s="7">
        <f t="shared" si="34"/>
        <v>2.0895759043160838</v>
      </c>
    </row>
    <row r="69" spans="1:14" x14ac:dyDescent="0.25">
      <c r="A69" s="2" t="s">
        <v>40</v>
      </c>
      <c r="B69" s="2" t="s">
        <v>28</v>
      </c>
      <c r="C69" s="24">
        <v>1.7764161684314602E-2</v>
      </c>
      <c r="D69" s="25">
        <f t="shared" ref="D69:D99" si="35">IF(A75=A69,AVERAGE(C69:C74),"--")</f>
        <v>2.7691710864267746E-2</v>
      </c>
      <c r="E69" s="25">
        <v>2.7691710864267746E-2</v>
      </c>
      <c r="F69" s="23">
        <v>0.1995421628744527</v>
      </c>
      <c r="G69" s="3">
        <v>1303720000</v>
      </c>
      <c r="H69" s="4">
        <v>875396839649</v>
      </c>
      <c r="I69">
        <v>6.67799221128104E+16</v>
      </c>
      <c r="J69" s="4">
        <v>1196419783598.8201</v>
      </c>
      <c r="K69" s="7">
        <f t="shared" ref="K69:K76" si="36">H69/G69/food/365</f>
        <v>0.51385993228480342</v>
      </c>
      <c r="L69" s="7">
        <f t="shared" ref="L69:L76" si="37">I69/G69/btu/365</f>
        <v>0.30663047885470546</v>
      </c>
      <c r="M69" s="7">
        <f t="shared" ref="M69:M76" si="38">J69/G69/mangoods/365</f>
        <v>1.02204798477187</v>
      </c>
      <c r="N69" s="7">
        <f t="shared" ref="N69:N76" si="39">SUM(K69:M69)</f>
        <v>1.8425383959113788</v>
      </c>
    </row>
    <row r="70" spans="1:14" x14ac:dyDescent="0.25">
      <c r="A70" s="2" t="s">
        <v>40</v>
      </c>
      <c r="B70" s="2" t="s">
        <v>29</v>
      </c>
      <c r="C70" s="24">
        <v>1.6494331013998002E-2</v>
      </c>
      <c r="D70" s="25">
        <f t="shared" si="35"/>
        <v>3.3987512348620713E-2</v>
      </c>
      <c r="E70" s="25">
        <v>3.3987512348620713E-2</v>
      </c>
      <c r="F70" s="23">
        <v>0.20794747319259121</v>
      </c>
      <c r="G70" s="3">
        <v>1311020000</v>
      </c>
      <c r="H70" s="4">
        <v>895805081335</v>
      </c>
      <c r="I70">
        <v>7.21867834507512E+16</v>
      </c>
      <c r="J70" s="4">
        <v>1372815977649.0801</v>
      </c>
      <c r="K70" s="7">
        <f t="shared" si="36"/>
        <v>0.5229116449838791</v>
      </c>
      <c r="L70" s="7">
        <f t="shared" si="37"/>
        <v>0.32961131708346908</v>
      </c>
      <c r="M70" s="7">
        <f t="shared" si="38"/>
        <v>1.166205369043628</v>
      </c>
      <c r="N70" s="7">
        <f t="shared" si="39"/>
        <v>2.0187283311109763</v>
      </c>
    </row>
    <row r="71" spans="1:14" x14ac:dyDescent="0.25">
      <c r="A71" s="2" t="s">
        <v>40</v>
      </c>
      <c r="B71" s="2" t="s">
        <v>30</v>
      </c>
      <c r="C71" s="24">
        <v>4.8167653134375196E-2</v>
      </c>
      <c r="D71" s="25" t="e">
        <f>IF(#REF!=A71,AVERAGE(C71:C76),"--")</f>
        <v>#REF!</v>
      </c>
      <c r="E71" s="25">
        <v>3.5604334121096745E-2</v>
      </c>
      <c r="F71" s="23">
        <v>0.277755238581191</v>
      </c>
      <c r="G71" s="3">
        <v>1317885000</v>
      </c>
      <c r="H71" s="4">
        <v>918446528988</v>
      </c>
      <c r="I71">
        <v>7.75223463685988E+16</v>
      </c>
      <c r="J71" s="4">
        <v>1598674591110.3799</v>
      </c>
      <c r="K71" s="7">
        <f t="shared" si="36"/>
        <v>0.53333547410919435</v>
      </c>
      <c r="L71" s="7">
        <f t="shared" si="37"/>
        <v>0.35213008788758404</v>
      </c>
      <c r="M71" s="7">
        <f t="shared" si="38"/>
        <v>1.3509976263099621</v>
      </c>
      <c r="N71" s="7">
        <f t="shared" si="39"/>
        <v>2.2364631883067405</v>
      </c>
    </row>
    <row r="72" spans="1:14" x14ac:dyDescent="0.25">
      <c r="A72" s="2" t="s">
        <v>40</v>
      </c>
      <c r="B72" s="2" t="s">
        <v>31</v>
      </c>
      <c r="C72" s="24">
        <v>5.9252552887091997E-2</v>
      </c>
      <c r="D72" s="25" t="e">
        <f>IF(#REF!=A72,AVERAGE(C72:C76),"--")</f>
        <v>#REF!</v>
      </c>
      <c r="E72" s="25">
        <v>3.1944806977052397E-2</v>
      </c>
      <c r="F72" s="23">
        <v>0.5979757805869379</v>
      </c>
      <c r="G72" s="3">
        <v>1324655000</v>
      </c>
      <c r="H72" s="4">
        <v>974665036055</v>
      </c>
      <c r="I72">
        <v>8.2352582269463296E+16</v>
      </c>
      <c r="J72" s="4">
        <v>1785098995163.4199</v>
      </c>
      <c r="K72" s="7">
        <f t="shared" si="36"/>
        <v>0.5630885713014413</v>
      </c>
      <c r="L72" s="7">
        <f t="shared" si="37"/>
        <v>0.37215870298163395</v>
      </c>
      <c r="M72" s="7">
        <f t="shared" si="38"/>
        <v>1.5008301681526706</v>
      </c>
      <c r="N72" s="7">
        <f t="shared" si="39"/>
        <v>2.4360774424357459</v>
      </c>
    </row>
    <row r="73" spans="1:14" x14ac:dyDescent="0.25">
      <c r="A73" s="2" t="s">
        <v>40</v>
      </c>
      <c r="B73" s="2" t="s">
        <v>32</v>
      </c>
      <c r="C73" s="24">
        <v>-7.2817133417307101E-3</v>
      </c>
      <c r="D73" s="25" t="e">
        <f>IF(#REF!=A73,AVERAGE(C73:C76),"--")</f>
        <v>#REF!</v>
      </c>
      <c r="E73" s="25">
        <v>2.5272120522435298E-2</v>
      </c>
      <c r="F73" s="23">
        <v>0.26742300484225301</v>
      </c>
      <c r="G73" s="3">
        <v>1331260000</v>
      </c>
      <c r="H73" s="4">
        <v>994780243473</v>
      </c>
      <c r="I73">
        <v>8.7798382284221696E+16</v>
      </c>
      <c r="J73" s="4">
        <v>1976908661424.77</v>
      </c>
      <c r="K73" s="7">
        <f t="shared" si="36"/>
        <v>0.57185823213131926</v>
      </c>
      <c r="L73" s="7">
        <f t="shared" si="37"/>
        <v>0.39480020716261172</v>
      </c>
      <c r="M73" s="7">
        <f t="shared" si="38"/>
        <v>1.6538485984402458</v>
      </c>
      <c r="N73" s="7">
        <f t="shared" si="39"/>
        <v>2.6205070377341766</v>
      </c>
    </row>
    <row r="74" spans="1:14" x14ac:dyDescent="0.25">
      <c r="A74" s="2" t="s">
        <v>40</v>
      </c>
      <c r="B74" s="2" t="s">
        <v>33</v>
      </c>
      <c r="C74" s="24">
        <v>3.1753279807557398E-2</v>
      </c>
      <c r="D74" s="25" t="e">
        <f>IF(#REF!=A74,AVERAGE(C74:C76),"--")</f>
        <v>#REF!</v>
      </c>
      <c r="E74" s="25">
        <v>2.8880780269303078E-2</v>
      </c>
      <c r="F74" s="23">
        <v>0.15754263669212309</v>
      </c>
      <c r="G74" s="3">
        <v>1337705000</v>
      </c>
      <c r="H74" s="4">
        <v>1021036233473</v>
      </c>
      <c r="I74">
        <v>9.7032748745067088E+16</v>
      </c>
      <c r="J74" s="4">
        <v>2238963560564.4102</v>
      </c>
      <c r="K74" s="7">
        <f t="shared" si="36"/>
        <v>0.584123814607446</v>
      </c>
      <c r="L74" s="7">
        <f t="shared" si="37"/>
        <v>0.43422190157700108</v>
      </c>
      <c r="M74" s="7">
        <f t="shared" si="38"/>
        <v>1.8640549193454998</v>
      </c>
      <c r="N74" s="7">
        <f t="shared" si="39"/>
        <v>2.882400635529947</v>
      </c>
    </row>
    <row r="75" spans="1:14" x14ac:dyDescent="0.25">
      <c r="A75" s="2" t="s">
        <v>40</v>
      </c>
      <c r="B75" s="2" t="s">
        <v>34</v>
      </c>
      <c r="C75" s="24">
        <v>5.5538970590432397E-2</v>
      </c>
      <c r="D75" s="25" t="e">
        <f>IF(#REF!=A75,AVERAGE(C75:C76),"--")</f>
        <v>#REF!</v>
      </c>
      <c r="E75" s="25">
        <v>2.6921900301376884E-2</v>
      </c>
      <c r="F75" s="23">
        <v>0.3432942002936894</v>
      </c>
      <c r="G75" s="3">
        <v>1344130000</v>
      </c>
      <c r="H75" s="4">
        <v>1053044868257.9999</v>
      </c>
      <c r="I75">
        <v>1.04946313496446E+17</v>
      </c>
      <c r="J75" s="4">
        <v>2459209199132.8799</v>
      </c>
      <c r="K75" s="7">
        <f t="shared" si="36"/>
        <v>0.59955594079391039</v>
      </c>
      <c r="L75" s="7">
        <f t="shared" si="37"/>
        <v>0.46739025605294399</v>
      </c>
      <c r="M75" s="7">
        <f t="shared" si="38"/>
        <v>2.0376342353400423</v>
      </c>
      <c r="N75" s="7">
        <f t="shared" si="39"/>
        <v>3.1045804321868964</v>
      </c>
    </row>
    <row r="76" spans="1:14" x14ac:dyDescent="0.25">
      <c r="A76" s="2" t="s">
        <v>40</v>
      </c>
      <c r="B76" s="2" t="s">
        <v>35</v>
      </c>
      <c r="C76" s="24">
        <v>2.61952616488542E-2</v>
      </c>
      <c r="D76" s="25" t="e">
        <f>IF(#REF!=A76,AVERAGE(C76:C76),"--")</f>
        <v>#REF!</v>
      </c>
      <c r="E76" s="25">
        <v>2.0320633961141383E-2</v>
      </c>
      <c r="F76" s="23">
        <v>0.18247973472251466</v>
      </c>
      <c r="G76" s="3">
        <v>1350695000</v>
      </c>
      <c r="H76" s="4">
        <v>1089609873931</v>
      </c>
      <c r="I76">
        <v>1.1098808744590101E+17</v>
      </c>
      <c r="J76" s="4">
        <v>2678389687187.21</v>
      </c>
      <c r="K76" s="7">
        <f t="shared" si="36"/>
        <v>0.61735908962692065</v>
      </c>
      <c r="L76" s="7">
        <f t="shared" si="37"/>
        <v>0.49189546256824301</v>
      </c>
      <c r="M76" s="7">
        <f t="shared" si="38"/>
        <v>2.2084547252199629</v>
      </c>
      <c r="N76" s="7">
        <f t="shared" si="39"/>
        <v>3.3177092774151267</v>
      </c>
    </row>
    <row r="77" spans="1:14" x14ac:dyDescent="0.25">
      <c r="A77" s="2" t="s">
        <v>41</v>
      </c>
      <c r="B77" s="2" t="s">
        <v>22</v>
      </c>
      <c r="C77" s="24">
        <v>0.10873397817696701</v>
      </c>
      <c r="D77" s="25" t="e">
        <f>IF(#REF!=A77,AVERAGE(C77:C82),"--")</f>
        <v>#REF!</v>
      </c>
      <c r="E77" s="25">
        <v>5.5255186413111335E-2</v>
      </c>
      <c r="F77" s="23">
        <v>0.23547019157120341</v>
      </c>
      <c r="G77" s="3">
        <v>38999468</v>
      </c>
      <c r="H77" s="4">
        <v>13553801234</v>
      </c>
      <c r="I77">
        <v>3145851705527780</v>
      </c>
      <c r="J77" s="4">
        <v>20662288365.194401</v>
      </c>
      <c r="K77" s="7">
        <f t="shared" ref="K77:K78" si="40">H77/G77/food/365</f>
        <v>0.26596625526178214</v>
      </c>
      <c r="L77" s="7">
        <f t="shared" ref="L77:L78" si="41">I77/G77/btu/365</f>
        <v>0.48287342488926888</v>
      </c>
      <c r="M77" s="7">
        <f t="shared" ref="M77:M78" si="42">J77/G77/mangoods/365</f>
        <v>0.59005400703763577</v>
      </c>
      <c r="N77" s="7">
        <f t="shared" ref="N77:N78" si="43">SUM(K77:M77)</f>
        <v>1.338893687188687</v>
      </c>
    </row>
    <row r="78" spans="1:14" x14ac:dyDescent="0.25">
      <c r="A78" s="2" t="s">
        <v>41</v>
      </c>
      <c r="B78" s="2" t="s">
        <v>23</v>
      </c>
      <c r="C78" s="24">
        <v>9.2225708023550401E-2</v>
      </c>
      <c r="D78" s="25" t="e">
        <f>IF(#REF!=A78,AVERAGE(C78:C82),"--")</f>
        <v>#REF!</v>
      </c>
      <c r="E78" s="25">
        <v>4.0496354181803418E-2</v>
      </c>
      <c r="F78" s="23">
        <v>5.3222969630918104E-2</v>
      </c>
      <c r="G78" s="3">
        <v>39629965</v>
      </c>
      <c r="H78" s="4">
        <v>13675011323</v>
      </c>
      <c r="I78">
        <v>3008760631164220</v>
      </c>
      <c r="J78" s="4">
        <v>23069809762.706902</v>
      </c>
      <c r="K78" s="7">
        <f t="shared" si="40"/>
        <v>0.26407550241434241</v>
      </c>
      <c r="L78" s="7">
        <f t="shared" si="41"/>
        <v>0.45448304922304911</v>
      </c>
      <c r="M78" s="7">
        <f t="shared" si="42"/>
        <v>0.64832437931681641</v>
      </c>
      <c r="N78" s="7">
        <f t="shared" si="43"/>
        <v>1.3668829309542079</v>
      </c>
    </row>
    <row r="79" spans="1:14" x14ac:dyDescent="0.25">
      <c r="A79" s="2" t="s">
        <v>41</v>
      </c>
      <c r="B79" s="2" t="s">
        <v>32</v>
      </c>
      <c r="C79" s="24">
        <v>4.2010447688326999E-2</v>
      </c>
      <c r="D79" s="25" t="e">
        <f>IF(#REF!=A79,AVERAGE(C79:C82),"--")</f>
        <v>#REF!</v>
      </c>
      <c r="E79" s="25">
        <v>2.9955100751675932E-2</v>
      </c>
      <c r="F79" s="23">
        <v>5.9427355857919251E-2</v>
      </c>
      <c r="G79" s="3">
        <v>44750054</v>
      </c>
      <c r="H79" s="4">
        <v>16895153739.000002</v>
      </c>
      <c r="I79">
        <v>4075570265546880.5</v>
      </c>
      <c r="J79" s="4">
        <v>31494439245.5411</v>
      </c>
      <c r="K79" s="7">
        <f t="shared" ref="K79:K82" si="44">H79/G79/food/365</f>
        <v>0.28893003701296266</v>
      </c>
      <c r="L79" s="7">
        <f t="shared" ref="L79:L82" si="45">I79/G79/btu/365</f>
        <v>0.54519085495306518</v>
      </c>
      <c r="M79" s="7">
        <f t="shared" ref="M79:M82" si="46">J79/G79/mangoods/365</f>
        <v>0.78381278827814782</v>
      </c>
      <c r="N79" s="7">
        <f t="shared" ref="N79:N82" si="47">SUM(K79:M79)</f>
        <v>1.6179336802441757</v>
      </c>
    </row>
    <row r="80" spans="1:14" x14ac:dyDescent="0.25">
      <c r="A80" s="2" t="s">
        <v>41</v>
      </c>
      <c r="B80" s="2" t="s">
        <v>33</v>
      </c>
      <c r="C80" s="24">
        <v>2.2711832642256402E-2</v>
      </c>
      <c r="D80" s="25" t="e">
        <f>IF(#REF!=A80,AVERAGE(C80:C82),"--")</f>
        <v>#REF!</v>
      </c>
      <c r="E80" s="25">
        <v>3.1270416595517748E-2</v>
      </c>
      <c r="F80" s="23">
        <v>0.11428188762796188</v>
      </c>
      <c r="G80" s="3">
        <v>45222699</v>
      </c>
      <c r="H80" s="4">
        <v>16474403393</v>
      </c>
      <c r="I80">
        <v>4416550217117030</v>
      </c>
      <c r="J80" s="4">
        <v>32087462825.378201</v>
      </c>
      <c r="K80" s="7">
        <f t="shared" si="44"/>
        <v>0.27879008629900115</v>
      </c>
      <c r="L80" s="7">
        <f t="shared" si="45"/>
        <v>0.58462910897975562</v>
      </c>
      <c r="M80" s="7">
        <f t="shared" si="46"/>
        <v>0.79022529713236977</v>
      </c>
      <c r="N80" s="7">
        <f t="shared" si="47"/>
        <v>1.6536444924111264</v>
      </c>
    </row>
    <row r="81" spans="1:14" x14ac:dyDescent="0.25">
      <c r="A81" s="2" t="s">
        <v>41</v>
      </c>
      <c r="B81" s="2" t="s">
        <v>34</v>
      </c>
      <c r="C81" s="24">
        <v>3.4175895914697801E-2</v>
      </c>
      <c r="D81" s="25" t="e">
        <f>IF(#REF!=A81,AVERAGE(C81:C82),"--")</f>
        <v>#REF!</v>
      </c>
      <c r="E81" s="25">
        <v>4.0008933201613729E-2</v>
      </c>
      <c r="F81" s="23">
        <v>8.495180045206796E-2</v>
      </c>
      <c r="G81" s="3">
        <v>45662747</v>
      </c>
      <c r="H81" s="4">
        <v>16951520810.999998</v>
      </c>
      <c r="I81">
        <v>5061696664474560</v>
      </c>
      <c r="J81" s="4">
        <v>33880392664.541199</v>
      </c>
      <c r="K81" s="7">
        <f t="shared" si="44"/>
        <v>0.28409967809044473</v>
      </c>
      <c r="L81" s="7">
        <f t="shared" si="45"/>
        <v>0.66357164802765678</v>
      </c>
      <c r="M81" s="7">
        <f t="shared" si="46"/>
        <v>0.82633934021194599</v>
      </c>
      <c r="N81" s="7">
        <f t="shared" si="47"/>
        <v>1.7740106663300477</v>
      </c>
    </row>
    <row r="82" spans="1:14" x14ac:dyDescent="0.25">
      <c r="A82" s="2" t="s">
        <v>41</v>
      </c>
      <c r="B82" s="2" t="s">
        <v>35</v>
      </c>
      <c r="C82" s="24">
        <v>3.1673256032869399E-2</v>
      </c>
      <c r="D82" s="25" t="e">
        <f>IF(#REF!=A82,AVERAGE(C82:C82),"--")</f>
        <v>#REF!</v>
      </c>
      <c r="E82" s="25">
        <v>4.1499852269792935E-2</v>
      </c>
      <c r="F82" s="23">
        <v>0.11263178252892359</v>
      </c>
      <c r="G82" s="3">
        <v>46075721</v>
      </c>
      <c r="H82" s="4">
        <v>18883321440</v>
      </c>
      <c r="I82">
        <v>5234648503297020</v>
      </c>
      <c r="J82" s="4">
        <v>34161586502.213001</v>
      </c>
      <c r="K82" s="7">
        <f t="shared" si="44"/>
        <v>0.31363921268525458</v>
      </c>
      <c r="L82" s="7">
        <f t="shared" si="45"/>
        <v>0.68009428613217493</v>
      </c>
      <c r="M82" s="7">
        <f t="shared" si="46"/>
        <v>0.82572972763131136</v>
      </c>
      <c r="N82" s="7">
        <f t="shared" si="47"/>
        <v>1.8194632264487409</v>
      </c>
    </row>
    <row r="83" spans="1:14" x14ac:dyDescent="0.25">
      <c r="A83" s="2" t="s">
        <v>125</v>
      </c>
      <c r="B83" s="2" t="s">
        <v>5</v>
      </c>
      <c r="C83" s="24">
        <v>0.14823008849557701</v>
      </c>
      <c r="D83" s="25">
        <f t="shared" si="35"/>
        <v>0.17267314718197466</v>
      </c>
      <c r="E83" s="25">
        <v>0.17267314718197466</v>
      </c>
      <c r="F83" s="23">
        <v>0.48424803991446908</v>
      </c>
      <c r="G83" s="3">
        <v>45539296</v>
      </c>
      <c r="H83" s="4">
        <v>8639242286</v>
      </c>
      <c r="I83">
        <v>1691065923192720</v>
      </c>
      <c r="J83" s="4">
        <v>8715210640.5384808</v>
      </c>
      <c r="K83" s="7">
        <f t="shared" ref="K83:K98" si="48">H83/G83/food/365</f>
        <v>0.14518222578967049</v>
      </c>
      <c r="L83" s="7">
        <f t="shared" ref="L83:L98" si="49">I83/G83/btu/365</f>
        <v>0.22229411564955961</v>
      </c>
      <c r="M83" s="7">
        <f t="shared" ref="M83:M98" si="50">J83/G83/mangoods/365</f>
        <v>0.21313933385959966</v>
      </c>
      <c r="N83" s="7">
        <f t="shared" ref="N83:N98" si="51">SUM(K83:M83)</f>
        <v>0.58061567529882985</v>
      </c>
    </row>
    <row r="84" spans="1:14" x14ac:dyDescent="0.25">
      <c r="A84" s="2" t="s">
        <v>125</v>
      </c>
      <c r="B84" s="2" t="s">
        <v>6</v>
      </c>
      <c r="C84" s="24">
        <v>0.16079873883342</v>
      </c>
      <c r="D84" s="25">
        <f t="shared" si="35"/>
        <v>0.17740727602126183</v>
      </c>
      <c r="E84" s="25">
        <v>0.17740727602126183</v>
      </c>
      <c r="F84" s="23">
        <v>-3.4191317710334235E-2</v>
      </c>
      <c r="G84" s="3">
        <v>46728286</v>
      </c>
      <c r="H84" s="4">
        <v>8880954671</v>
      </c>
      <c r="I84">
        <v>1841069566830580</v>
      </c>
      <c r="J84" s="4">
        <v>9776624205.2007999</v>
      </c>
      <c r="K84" s="7">
        <f t="shared" si="48"/>
        <v>0.14544671301293788</v>
      </c>
      <c r="L84" s="7">
        <f t="shared" si="49"/>
        <v>0.23585445762478618</v>
      </c>
      <c r="M84" s="7">
        <f t="shared" si="50"/>
        <v>0.23301350851847877</v>
      </c>
      <c r="N84" s="7">
        <f t="shared" si="51"/>
        <v>0.61431467915620286</v>
      </c>
    </row>
    <row r="85" spans="1:14" x14ac:dyDescent="0.25">
      <c r="A85" s="2" t="s">
        <v>125</v>
      </c>
      <c r="B85" s="2" t="s">
        <v>7</v>
      </c>
      <c r="C85" s="24">
        <v>0.17036366379960799</v>
      </c>
      <c r="D85" s="25">
        <f t="shared" si="35"/>
        <v>0.1860439313633715</v>
      </c>
      <c r="E85" s="25">
        <v>0.1860439313633715</v>
      </c>
      <c r="F85" s="23">
        <v>0.19262132060461412</v>
      </c>
      <c r="G85" s="3">
        <v>47968642</v>
      </c>
      <c r="H85" s="4">
        <v>8988389882</v>
      </c>
      <c r="I85">
        <v>2079927786807460.3</v>
      </c>
      <c r="J85" s="4">
        <v>10641225845.0516</v>
      </c>
      <c r="K85" s="7">
        <f t="shared" si="48"/>
        <v>0.14339981379412131</v>
      </c>
      <c r="L85" s="7">
        <f t="shared" si="49"/>
        <v>0.25956406933951137</v>
      </c>
      <c r="M85" s="7">
        <f t="shared" si="50"/>
        <v>0.247062177807407</v>
      </c>
      <c r="N85" s="7">
        <f t="shared" si="51"/>
        <v>0.65002606094103965</v>
      </c>
    </row>
    <row r="86" spans="1:14" x14ac:dyDescent="0.25">
      <c r="A86" s="2" t="s">
        <v>125</v>
      </c>
      <c r="B86" s="2" t="s">
        <v>8</v>
      </c>
      <c r="C86" s="24">
        <v>0.12106756059824701</v>
      </c>
      <c r="D86" s="25">
        <f t="shared" si="35"/>
        <v>0.18557727857638531</v>
      </c>
      <c r="E86" s="25">
        <v>0.18557727857638531</v>
      </c>
      <c r="F86" s="23">
        <v>0.11381639289585599</v>
      </c>
      <c r="G86" s="3">
        <v>49258732</v>
      </c>
      <c r="H86" s="4">
        <v>9441514479</v>
      </c>
      <c r="I86">
        <v>2232963329206219.8</v>
      </c>
      <c r="J86" s="4">
        <v>11698069978.6157</v>
      </c>
      <c r="K86" s="7">
        <f t="shared" si="48"/>
        <v>0.14668393236137461</v>
      </c>
      <c r="L86" s="7">
        <f t="shared" si="49"/>
        <v>0.27136391968964568</v>
      </c>
      <c r="M86" s="7">
        <f t="shared" si="50"/>
        <v>0.26448619897440401</v>
      </c>
      <c r="N86" s="7">
        <f t="shared" si="51"/>
        <v>0.6825340510254243</v>
      </c>
    </row>
    <row r="87" spans="1:14" x14ac:dyDescent="0.25">
      <c r="A87" s="2" t="s">
        <v>125</v>
      </c>
      <c r="B87" s="2" t="s">
        <v>9</v>
      </c>
      <c r="C87" s="24">
        <v>0.23864289821736601</v>
      </c>
      <c r="D87" s="25">
        <f t="shared" si="35"/>
        <v>0.19831359317594047</v>
      </c>
      <c r="E87" s="25">
        <v>0.19831359317594047</v>
      </c>
      <c r="F87" s="23">
        <v>0.16215002245845178</v>
      </c>
      <c r="G87" s="3">
        <v>50602354</v>
      </c>
      <c r="H87" s="4">
        <v>9884224400</v>
      </c>
      <c r="I87">
        <v>2092718232411400</v>
      </c>
      <c r="J87" s="4">
        <v>12562998006.340599</v>
      </c>
      <c r="K87" s="7">
        <f t="shared" si="48"/>
        <v>0.14948443866957062</v>
      </c>
      <c r="L87" s="7">
        <f t="shared" si="49"/>
        <v>0.24756758406300666</v>
      </c>
      <c r="M87" s="7">
        <f t="shared" si="50"/>
        <v>0.27649965820584294</v>
      </c>
      <c r="N87" s="7">
        <f t="shared" si="51"/>
        <v>0.67355168093842022</v>
      </c>
    </row>
    <row r="88" spans="1:14" x14ac:dyDescent="0.25">
      <c r="A88" s="2" t="s">
        <v>125</v>
      </c>
      <c r="B88" s="2" t="s">
        <v>10</v>
      </c>
      <c r="C88" s="24">
        <v>0.19693593314763</v>
      </c>
      <c r="D88" s="25">
        <f t="shared" si="35"/>
        <v>0.18126881709258247</v>
      </c>
      <c r="E88" s="25">
        <v>0.18126881709258247</v>
      </c>
      <c r="F88" s="23">
        <v>1.9324916258689484E-4</v>
      </c>
      <c r="G88" s="3">
        <v>51991700</v>
      </c>
      <c r="H88" s="4">
        <v>10235308197</v>
      </c>
      <c r="I88">
        <v>2299343909766010</v>
      </c>
      <c r="J88" s="4">
        <v>13475578672.6751</v>
      </c>
      <c r="K88" s="7">
        <f t="shared" si="48"/>
        <v>0.1506575897366505</v>
      </c>
      <c r="L88" s="7">
        <f t="shared" si="49"/>
        <v>0.26474249409207912</v>
      </c>
      <c r="M88" s="7">
        <f t="shared" si="50"/>
        <v>0.2886592203543511</v>
      </c>
      <c r="N88" s="7">
        <f t="shared" si="51"/>
        <v>0.70405930418308071</v>
      </c>
    </row>
    <row r="89" spans="1:14" x14ac:dyDescent="0.25">
      <c r="A89" s="2" t="s">
        <v>125</v>
      </c>
      <c r="B89" s="2" t="s">
        <v>11</v>
      </c>
      <c r="C89" s="24">
        <v>0.17663486153129998</v>
      </c>
      <c r="D89" s="25">
        <f t="shared" si="35"/>
        <v>0.16859581537947366</v>
      </c>
      <c r="E89" s="25">
        <v>0.16859581537947366</v>
      </c>
      <c r="F89" s="23">
        <v>0.27552006182778377</v>
      </c>
      <c r="G89" s="3">
        <v>53399246</v>
      </c>
      <c r="H89" s="4">
        <v>10451941845</v>
      </c>
      <c r="I89">
        <v>2237493534284059.8</v>
      </c>
      <c r="J89" s="4">
        <v>14486281087.1038</v>
      </c>
      <c r="K89" s="7">
        <f t="shared" si="48"/>
        <v>0.14979108574300951</v>
      </c>
      <c r="L89" s="7">
        <f t="shared" si="49"/>
        <v>0.25083053542284822</v>
      </c>
      <c r="M89" s="7">
        <f t="shared" si="50"/>
        <v>0.30212997272684738</v>
      </c>
      <c r="N89" s="7">
        <f t="shared" si="51"/>
        <v>0.70275159389270514</v>
      </c>
    </row>
    <row r="90" spans="1:14" x14ac:dyDescent="0.25">
      <c r="A90" s="2" t="s">
        <v>125</v>
      </c>
      <c r="B90" s="2" t="s">
        <v>12</v>
      </c>
      <c r="C90" s="24">
        <v>0.212618670886078</v>
      </c>
      <c r="D90" s="25">
        <f t="shared" si="35"/>
        <v>0.15274705726737536</v>
      </c>
      <c r="E90" s="25">
        <v>0.15274705726737536</v>
      </c>
      <c r="F90" s="23">
        <v>5.8621560212067658E-2</v>
      </c>
      <c r="G90" s="3">
        <v>54788685</v>
      </c>
      <c r="H90" s="4">
        <v>10842399327</v>
      </c>
      <c r="I90">
        <v>2319316822713430</v>
      </c>
      <c r="J90" s="4">
        <v>15521473598.550699</v>
      </c>
      <c r="K90" s="7">
        <f t="shared" si="48"/>
        <v>0.15144628703858579</v>
      </c>
      <c r="L90" s="7">
        <f t="shared" si="49"/>
        <v>0.25340952926494781</v>
      </c>
      <c r="M90" s="7">
        <f t="shared" si="50"/>
        <v>0.31551070715752344</v>
      </c>
      <c r="N90" s="7">
        <f t="shared" si="51"/>
        <v>0.72036652346105701</v>
      </c>
    </row>
    <row r="91" spans="1:14" x14ac:dyDescent="0.25">
      <c r="A91" s="2" t="s">
        <v>125</v>
      </c>
      <c r="B91" s="2" t="s">
        <v>13</v>
      </c>
      <c r="C91" s="24">
        <v>0.16756374707769101</v>
      </c>
      <c r="D91" s="25">
        <f t="shared" si="35"/>
        <v>0.14354766295662838</v>
      </c>
      <c r="E91" s="25">
        <v>0.14354766295662838</v>
      </c>
      <c r="F91" s="23">
        <v>0.10183153677382428</v>
      </c>
      <c r="G91" s="3">
        <v>56134475</v>
      </c>
      <c r="H91" s="4">
        <v>13841640441</v>
      </c>
      <c r="I91">
        <v>2361297721597240</v>
      </c>
      <c r="J91" s="4">
        <v>16645491302.941</v>
      </c>
      <c r="K91" s="7">
        <f t="shared" si="48"/>
        <v>0.18870439153808727</v>
      </c>
      <c r="L91" s="7">
        <f t="shared" si="49"/>
        <v>0.251811073125429</v>
      </c>
      <c r="M91" s="7">
        <f t="shared" si="50"/>
        <v>0.33024707623087157</v>
      </c>
      <c r="N91" s="7">
        <f t="shared" si="51"/>
        <v>0.77076254089438789</v>
      </c>
    </row>
    <row r="92" spans="1:14" x14ac:dyDescent="0.25">
      <c r="A92" s="2" t="s">
        <v>125</v>
      </c>
      <c r="B92" s="2" t="s">
        <v>14</v>
      </c>
      <c r="C92" s="24">
        <v>0.19748544819557801</v>
      </c>
      <c r="D92" s="25">
        <f t="shared" si="35"/>
        <v>0.12759887793901301</v>
      </c>
      <c r="E92" s="25">
        <v>0.12759887793901301</v>
      </c>
      <c r="F92" s="23">
        <v>0.33011557941214664</v>
      </c>
      <c r="G92" s="3">
        <v>57424549</v>
      </c>
      <c r="H92" s="4">
        <v>15022162391</v>
      </c>
      <c r="I92">
        <v>2395582491623370</v>
      </c>
      <c r="J92" s="4">
        <v>17598467060.3241</v>
      </c>
      <c r="K92" s="7">
        <f t="shared" si="48"/>
        <v>0.20019764679957838</v>
      </c>
      <c r="L92" s="7">
        <f t="shared" si="49"/>
        <v>0.24972802258394736</v>
      </c>
      <c r="M92" s="7">
        <f t="shared" si="50"/>
        <v>0.34131020608347068</v>
      </c>
      <c r="N92" s="7">
        <f t="shared" si="51"/>
        <v>0.79123587546699636</v>
      </c>
    </row>
    <row r="93" spans="1:14" x14ac:dyDescent="0.25">
      <c r="A93" s="2" t="s">
        <v>125</v>
      </c>
      <c r="B93" s="2" t="s">
        <v>15</v>
      </c>
      <c r="C93" s="24">
        <v>0.13637424171721801</v>
      </c>
      <c r="D93" s="25">
        <f t="shared" si="35"/>
        <v>0.10239397955352401</v>
      </c>
      <c r="E93" s="25">
        <v>0.10239397955352401</v>
      </c>
      <c r="F93" s="23">
        <v>0.58189865590522993</v>
      </c>
      <c r="G93" s="3">
        <v>58666814</v>
      </c>
      <c r="H93" s="4">
        <v>15839312042</v>
      </c>
      <c r="I93">
        <v>2388287376163920</v>
      </c>
      <c r="J93" s="4">
        <v>17863168246.593201</v>
      </c>
      <c r="K93" s="7">
        <f t="shared" si="48"/>
        <v>0.20661788888509408</v>
      </c>
      <c r="L93" s="7">
        <f t="shared" si="49"/>
        <v>0.24369567428947597</v>
      </c>
      <c r="M93" s="7">
        <f t="shared" si="50"/>
        <v>0.33910798275131937</v>
      </c>
      <c r="N93" s="7">
        <f t="shared" si="51"/>
        <v>0.78942154592588942</v>
      </c>
    </row>
    <row r="94" spans="1:14" x14ac:dyDescent="0.25">
      <c r="A94" s="2" t="s">
        <v>125</v>
      </c>
      <c r="B94" s="2" t="s">
        <v>16</v>
      </c>
      <c r="C94" s="24">
        <v>0.12089792286897699</v>
      </c>
      <c r="D94" s="25">
        <f t="shared" si="35"/>
        <v>8.7177899872642794E-2</v>
      </c>
      <c r="E94" s="25">
        <v>8.7177899872642794E-2</v>
      </c>
      <c r="F94" s="23">
        <v>5.2873042977348295E-3</v>
      </c>
      <c r="G94" s="3">
        <v>59880658</v>
      </c>
      <c r="H94" s="4">
        <v>16356617092</v>
      </c>
      <c r="I94">
        <v>2480691823299170</v>
      </c>
      <c r="J94" s="4">
        <v>18381060377.053398</v>
      </c>
      <c r="K94" s="7">
        <f t="shared" si="48"/>
        <v>0.2090407870782702</v>
      </c>
      <c r="L94" s="7">
        <f t="shared" si="49"/>
        <v>0.24799332541126665</v>
      </c>
      <c r="M94" s="7">
        <f t="shared" si="50"/>
        <v>0.34186609095134435</v>
      </c>
      <c r="N94" s="7">
        <f t="shared" si="51"/>
        <v>0.7989002034408812</v>
      </c>
    </row>
    <row r="95" spans="1:14" x14ac:dyDescent="0.25">
      <c r="A95" s="2" t="s">
        <v>125</v>
      </c>
      <c r="B95" s="2" t="s">
        <v>17</v>
      </c>
      <c r="C95" s="24">
        <v>8.1542312858710095E-2</v>
      </c>
      <c r="D95" s="25">
        <f t="shared" si="35"/>
        <v>8.5812611614566617E-2</v>
      </c>
      <c r="E95" s="25">
        <v>8.5812611614566617E-2</v>
      </c>
      <c r="F95" s="23">
        <v>0.11022429600523909</v>
      </c>
      <c r="G95" s="3">
        <v>61095804</v>
      </c>
      <c r="H95" s="4">
        <v>16566005663</v>
      </c>
      <c r="I95">
        <v>2521849939655640</v>
      </c>
      <c r="J95" s="4">
        <v>19149678062.791698</v>
      </c>
      <c r="K95" s="7">
        <f t="shared" si="48"/>
        <v>0.20750593848685439</v>
      </c>
      <c r="L95" s="7">
        <f t="shared" si="49"/>
        <v>0.24709365720263377</v>
      </c>
      <c r="M95" s="7">
        <f t="shared" si="50"/>
        <v>0.3490777124060826</v>
      </c>
      <c r="N95" s="7">
        <f t="shared" si="51"/>
        <v>0.80367730809557081</v>
      </c>
    </row>
    <row r="96" spans="1:14" x14ac:dyDescent="0.25">
      <c r="A96" s="2" t="s">
        <v>125</v>
      </c>
      <c r="B96" s="2" t="s">
        <v>18</v>
      </c>
      <c r="C96" s="24">
        <v>0.15742230502159602</v>
      </c>
      <c r="D96" s="25">
        <f t="shared" si="35"/>
        <v>8.0337887752648066E-2</v>
      </c>
      <c r="E96" s="25">
        <v>8.0337887752648066E-2</v>
      </c>
      <c r="F96" s="23">
        <v>5.7603686635944618E-2</v>
      </c>
      <c r="G96" s="3">
        <v>62334034</v>
      </c>
      <c r="H96" s="4">
        <v>17882539682</v>
      </c>
      <c r="I96">
        <v>2599076789686780</v>
      </c>
      <c r="J96" s="4">
        <v>20622793456.098499</v>
      </c>
      <c r="K96" s="7">
        <f t="shared" si="48"/>
        <v>0.21954728599134304</v>
      </c>
      <c r="L96" s="7">
        <f t="shared" si="49"/>
        <v>0.24960174566173798</v>
      </c>
      <c r="M96" s="7">
        <f t="shared" si="50"/>
        <v>0.36846334218831239</v>
      </c>
      <c r="N96" s="7">
        <f t="shared" si="51"/>
        <v>0.83761237384139342</v>
      </c>
    </row>
    <row r="97" spans="1:14" x14ac:dyDescent="0.25">
      <c r="A97" s="2" t="s">
        <v>125</v>
      </c>
      <c r="B97" s="2" t="s">
        <v>19</v>
      </c>
      <c r="C97" s="24">
        <v>7.1871036971998897E-2</v>
      </c>
      <c r="D97" s="25">
        <f t="shared" si="35"/>
        <v>6.6841714324489265E-2</v>
      </c>
      <c r="E97" s="25">
        <v>6.6841714324489265E-2</v>
      </c>
      <c r="F97" s="23">
        <v>7.7455337690631731E-2</v>
      </c>
      <c r="G97" s="3">
        <v>63601629</v>
      </c>
      <c r="H97" s="4">
        <v>18833102490</v>
      </c>
      <c r="I97">
        <v>2649482912157240</v>
      </c>
      <c r="J97" s="4">
        <v>22170715490.555698</v>
      </c>
      <c r="K97" s="7">
        <f t="shared" si="48"/>
        <v>0.22660930538198693</v>
      </c>
      <c r="L97" s="7">
        <f t="shared" si="49"/>
        <v>0.24937138922378163</v>
      </c>
      <c r="M97" s="7">
        <f t="shared" si="50"/>
        <v>0.38822499952654715</v>
      </c>
      <c r="N97" s="7">
        <f t="shared" si="51"/>
        <v>0.86420569413231574</v>
      </c>
    </row>
    <row r="98" spans="1:14" x14ac:dyDescent="0.25">
      <c r="A98" s="2" t="s">
        <v>125</v>
      </c>
      <c r="B98" s="2" t="s">
        <v>20</v>
      </c>
      <c r="C98" s="24">
        <v>4.6256057882643996E-2</v>
      </c>
      <c r="D98" s="25">
        <f t="shared" si="35"/>
        <v>7.0394823259143258E-2</v>
      </c>
      <c r="E98" s="25">
        <v>7.0394823259143258E-2</v>
      </c>
      <c r="F98" s="23">
        <v>4.2284734466749629E-2</v>
      </c>
      <c r="G98" s="3">
        <v>64892270</v>
      </c>
      <c r="H98" s="4">
        <v>19743024378</v>
      </c>
      <c r="I98">
        <v>2513190331578670</v>
      </c>
      <c r="J98" s="4">
        <v>24026906689.109299</v>
      </c>
      <c r="K98" s="7">
        <f t="shared" si="48"/>
        <v>0.23283315557666173</v>
      </c>
      <c r="L98" s="7">
        <f t="shared" si="49"/>
        <v>0.23183881845438234</v>
      </c>
      <c r="M98" s="7">
        <f t="shared" si="50"/>
        <v>0.41236037290877298</v>
      </c>
      <c r="N98" s="7">
        <f t="shared" si="51"/>
        <v>0.87703234693981713</v>
      </c>
    </row>
    <row r="99" spans="1:14" x14ac:dyDescent="0.25">
      <c r="A99" s="2" t="s">
        <v>125</v>
      </c>
      <c r="B99" s="2" t="s">
        <v>26</v>
      </c>
      <c r="C99" s="24">
        <v>4.5077763631930702E-2</v>
      </c>
      <c r="D99" s="25">
        <f t="shared" si="35"/>
        <v>9.3213533083983238E-2</v>
      </c>
      <c r="E99" s="25">
        <v>9.3213533083983238E-2</v>
      </c>
      <c r="F99" s="23">
        <v>0.10527488280190611</v>
      </c>
      <c r="G99" s="3">
        <v>72826097</v>
      </c>
      <c r="H99" s="4">
        <v>24352720046</v>
      </c>
      <c r="I99">
        <v>2853583271189940</v>
      </c>
      <c r="J99" s="4">
        <v>33913908369.553001</v>
      </c>
      <c r="K99" s="7">
        <f t="shared" ref="K99:K105" si="52">H99/G99/food/365</f>
        <v>0.25590840493147787</v>
      </c>
      <c r="L99" s="7">
        <f t="shared" ref="L99:L105" si="53">I99/G99/btu/365</f>
        <v>0.2345617840103574</v>
      </c>
      <c r="M99" s="7">
        <f t="shared" ref="M99:M105" si="54">J99/G99/mangoods/365</f>
        <v>0.51863621081152289</v>
      </c>
      <c r="N99" s="7">
        <f t="shared" ref="N99:N105" si="55">SUM(K99:M99)</f>
        <v>1.009106399753358</v>
      </c>
    </row>
    <row r="100" spans="1:14" x14ac:dyDescent="0.25">
      <c r="A100" s="2" t="s">
        <v>125</v>
      </c>
      <c r="B100" s="2" t="s">
        <v>27</v>
      </c>
      <c r="C100" s="24">
        <v>0.11270619332052</v>
      </c>
      <c r="D100" s="25" t="e">
        <f>IF(#REF!=A100,AVERAGE(C100:C105),"--")</f>
        <v>#REF!</v>
      </c>
      <c r="E100" s="25">
        <v>0.10530639820973531</v>
      </c>
      <c r="F100" s="23">
        <v>0.14359450719900457</v>
      </c>
      <c r="G100" s="3">
        <v>74172073</v>
      </c>
      <c r="H100" s="4">
        <v>24442269985</v>
      </c>
      <c r="I100">
        <v>2860812825758320</v>
      </c>
      <c r="J100" s="4">
        <v>34524358720.167603</v>
      </c>
      <c r="K100" s="7">
        <f t="shared" si="52"/>
        <v>0.25218847111078485</v>
      </c>
      <c r="L100" s="7">
        <f t="shared" si="53"/>
        <v>0.23088874764696291</v>
      </c>
      <c r="M100" s="7">
        <f t="shared" si="54"/>
        <v>0.51839073601412922</v>
      </c>
      <c r="N100" s="7">
        <f t="shared" si="55"/>
        <v>1.001467954771877</v>
      </c>
    </row>
    <row r="101" spans="1:14" x14ac:dyDescent="0.25">
      <c r="A101" s="2" t="s">
        <v>125</v>
      </c>
      <c r="B101" s="2" t="s">
        <v>28</v>
      </c>
      <c r="C101" s="24">
        <v>4.8693969687198801E-2</v>
      </c>
      <c r="D101" s="25" t="e">
        <f>IF(#REF!=A101,AVERAGE(C101:C105),"--")</f>
        <v>#REF!</v>
      </c>
      <c r="E101" s="25">
        <v>0.10529734643184629</v>
      </c>
      <c r="F101" s="23">
        <v>0.13019256852542926</v>
      </c>
      <c r="G101" s="3">
        <v>75523569</v>
      </c>
      <c r="H101" s="4">
        <v>25731599768</v>
      </c>
      <c r="I101">
        <v>3173132020469860</v>
      </c>
      <c r="J101" s="4">
        <v>36043430503.843903</v>
      </c>
      <c r="K101" s="7">
        <f t="shared" si="52"/>
        <v>0.26074043845413686</v>
      </c>
      <c r="L101" s="7">
        <f t="shared" si="53"/>
        <v>0.25151238615737426</v>
      </c>
      <c r="M101" s="7">
        <f t="shared" si="54"/>
        <v>0.53151514326308646</v>
      </c>
      <c r="N101" s="7">
        <f t="shared" si="55"/>
        <v>1.0437679678745977</v>
      </c>
    </row>
    <row r="102" spans="1:14" x14ac:dyDescent="0.25">
      <c r="A102" s="2" t="s">
        <v>125</v>
      </c>
      <c r="B102" s="2" t="s">
        <v>29</v>
      </c>
      <c r="C102" s="24">
        <v>7.64452644526432E-2</v>
      </c>
      <c r="D102" s="25" t="e">
        <f>IF(#REF!=A102,AVERAGE(C102:C105),"--")</f>
        <v>#REF!</v>
      </c>
      <c r="E102" s="25">
        <v>0.11395656146311615</v>
      </c>
      <c r="F102" s="23">
        <v>0.37217826414173261</v>
      </c>
      <c r="G102" s="3">
        <v>76873663</v>
      </c>
      <c r="H102" s="4">
        <v>26526826318</v>
      </c>
      <c r="I102">
        <v>3581076859568950</v>
      </c>
      <c r="J102" s="4">
        <v>38133949473.055</v>
      </c>
      <c r="K102" s="7">
        <f t="shared" si="52"/>
        <v>0.26407775985940202</v>
      </c>
      <c r="L102" s="7">
        <f t="shared" si="53"/>
        <v>0.27886230173749066</v>
      </c>
      <c r="M102" s="7">
        <f t="shared" si="54"/>
        <v>0.55246687010835327</v>
      </c>
      <c r="N102" s="7">
        <f t="shared" si="55"/>
        <v>1.0954069317052459</v>
      </c>
    </row>
    <row r="103" spans="1:14" x14ac:dyDescent="0.25">
      <c r="A103" s="2" t="s">
        <v>125</v>
      </c>
      <c r="B103" s="2" t="s">
        <v>30</v>
      </c>
      <c r="C103" s="24">
        <v>9.318969057992281E-2</v>
      </c>
      <c r="D103" s="25" t="e">
        <f>IF(#REF!=A103,AVERAGE(C103:C105),"--")</f>
        <v>#REF!</v>
      </c>
      <c r="E103" s="25">
        <v>0.11306856644339359</v>
      </c>
      <c r="F103" s="23">
        <v>7.9590396736455737E-2</v>
      </c>
      <c r="G103" s="3">
        <v>78232126</v>
      </c>
      <c r="H103" s="4">
        <v>27454178561</v>
      </c>
      <c r="I103">
        <v>3639232417450280</v>
      </c>
      <c r="J103" s="4">
        <v>40904210008.422798</v>
      </c>
      <c r="K103" s="7">
        <f t="shared" si="52"/>
        <v>0.268563773431369</v>
      </c>
      <c r="L103" s="7">
        <f t="shared" si="53"/>
        <v>0.27846999104336478</v>
      </c>
      <c r="M103" s="7">
        <f t="shared" si="54"/>
        <v>0.58231088092119787</v>
      </c>
      <c r="N103" s="7">
        <f t="shared" si="55"/>
        <v>1.1293446453959317</v>
      </c>
    </row>
    <row r="104" spans="1:14" x14ac:dyDescent="0.25">
      <c r="A104" s="2" t="s">
        <v>125</v>
      </c>
      <c r="B104" s="2" t="s">
        <v>31</v>
      </c>
      <c r="C104" s="24">
        <v>0.183168316831684</v>
      </c>
      <c r="D104" s="25" t="e">
        <f>IF(#REF!=A104,AVERAGE(C104:C105),"--")</f>
        <v>#REF!</v>
      </c>
      <c r="E104" s="25">
        <v>0.1133198176978218</v>
      </c>
      <c r="F104" s="23">
        <v>0.24262442743060508</v>
      </c>
      <c r="G104" s="3">
        <v>79636079</v>
      </c>
      <c r="H104" s="4">
        <v>28587975481</v>
      </c>
      <c r="I104">
        <v>3818237295155270</v>
      </c>
      <c r="J104" s="4">
        <v>44187868117.021896</v>
      </c>
      <c r="K104" s="7">
        <f t="shared" si="52"/>
        <v>0.27472465780145572</v>
      </c>
      <c r="L104" s="7">
        <f t="shared" si="53"/>
        <v>0.28701644940683585</v>
      </c>
      <c r="M104" s="7">
        <f t="shared" si="54"/>
        <v>0.61796689306117458</v>
      </c>
      <c r="N104" s="7">
        <f t="shared" si="55"/>
        <v>1.1797080002694662</v>
      </c>
    </row>
    <row r="105" spans="1:14" x14ac:dyDescent="0.25">
      <c r="A105" s="2" t="s">
        <v>125</v>
      </c>
      <c r="B105" s="2" t="s">
        <v>32</v>
      </c>
      <c r="C105" s="24">
        <v>0.117634954386443</v>
      </c>
      <c r="D105" s="25" t="e">
        <f>IF(#REF!=A105,AVERAGE(C105:C105),"--")</f>
        <v>#REF!</v>
      </c>
      <c r="E105" s="25">
        <v>9.9575457340454809E-2</v>
      </c>
      <c r="F105" s="23">
        <v>0.15456484048295915</v>
      </c>
      <c r="G105" s="3">
        <v>81134798</v>
      </c>
      <c r="H105" s="4">
        <v>28329690140</v>
      </c>
      <c r="I105">
        <v>3960313124681540</v>
      </c>
      <c r="J105" s="4">
        <v>45832966643.888496</v>
      </c>
      <c r="K105" s="7">
        <f t="shared" si="52"/>
        <v>0.26721373289823747</v>
      </c>
      <c r="L105" s="7">
        <f t="shared" si="53"/>
        <v>0.29219723825368404</v>
      </c>
      <c r="M105" s="7">
        <f t="shared" si="54"/>
        <v>0.62913353913371339</v>
      </c>
      <c r="N105" s="7">
        <f t="shared" si="55"/>
        <v>1.1885445102856349</v>
      </c>
    </row>
    <row r="106" spans="1:14" x14ac:dyDescent="0.25">
      <c r="A106" s="2" t="s">
        <v>42</v>
      </c>
      <c r="B106" s="2" t="s">
        <v>16</v>
      </c>
      <c r="C106" s="24">
        <v>3.5430659616603202E-2</v>
      </c>
      <c r="D106" s="25">
        <f t="shared" ref="D106:D149" si="56">IF(A112=A106,AVERAGE(C106:C111),"--")</f>
        <v>2.6608129840252775E-2</v>
      </c>
      <c r="E106" s="25">
        <v>2.6608129840252775E-2</v>
      </c>
      <c r="F106" s="23">
        <v>0.17838063688184569</v>
      </c>
      <c r="G106" s="3">
        <v>53295566</v>
      </c>
      <c r="H106" s="4">
        <v>5202873797</v>
      </c>
      <c r="I106">
        <v>12896559000000</v>
      </c>
      <c r="J106" s="4">
        <v>426365082.89736003</v>
      </c>
      <c r="K106" s="7">
        <f t="shared" ref="K106:K112" si="57">H106/G106/food/365</f>
        <v>7.4709584610833268E-2</v>
      </c>
      <c r="L106" s="7">
        <f t="shared" ref="L106:L112" si="58">I106/G106/btu/365</f>
        <v>1.4485600765709367E-3</v>
      </c>
      <c r="M106" s="7">
        <f t="shared" ref="M106:M112" si="59">J106/G106/mangoods/365</f>
        <v>8.9096897334874879E-3</v>
      </c>
      <c r="N106" s="7">
        <f t="shared" ref="N106:N112" si="60">SUM(K106:M106)</f>
        <v>8.5067834420891691E-2</v>
      </c>
    </row>
    <row r="107" spans="1:14" x14ac:dyDescent="0.25">
      <c r="A107" s="2" t="s">
        <v>42</v>
      </c>
      <c r="B107" s="2" t="s">
        <v>17</v>
      </c>
      <c r="C107" s="24">
        <v>7.5938760018533905E-2</v>
      </c>
      <c r="D107" s="25">
        <f t="shared" si="56"/>
        <v>3.393876763977436E-2</v>
      </c>
      <c r="E107" s="25">
        <v>3.393876763977436E-2</v>
      </c>
      <c r="F107" s="23">
        <v>0.26228345659001118</v>
      </c>
      <c r="G107" s="3">
        <v>55180998</v>
      </c>
      <c r="H107" s="4">
        <v>5167214967</v>
      </c>
      <c r="I107">
        <v>13823440000000</v>
      </c>
      <c r="J107" s="4">
        <v>474300375.372823</v>
      </c>
      <c r="K107" s="7">
        <f t="shared" si="57"/>
        <v>7.1662356898557253E-2</v>
      </c>
      <c r="L107" s="7">
        <f t="shared" si="58"/>
        <v>1.4996168859251306E-3</v>
      </c>
      <c r="M107" s="7">
        <f t="shared" si="59"/>
        <v>9.5727330023240593E-3</v>
      </c>
      <c r="N107" s="7">
        <f t="shared" si="60"/>
        <v>8.2734706786806445E-2</v>
      </c>
    </row>
    <row r="108" spans="1:14" x14ac:dyDescent="0.25">
      <c r="A108" s="2" t="s">
        <v>42</v>
      </c>
      <c r="B108" s="2" t="s">
        <v>18</v>
      </c>
      <c r="C108" s="24">
        <v>0.10022173355323799</v>
      </c>
      <c r="D108" s="25">
        <f t="shared" si="56"/>
        <v>2.4038523183991047E-2</v>
      </c>
      <c r="E108" s="25">
        <v>2.4038523183991047E-2</v>
      </c>
      <c r="F108" s="23">
        <v>0.14093097913322628</v>
      </c>
      <c r="G108" s="3">
        <v>57047908</v>
      </c>
      <c r="H108" s="4">
        <v>5826662307</v>
      </c>
      <c r="I108">
        <v>14581168000000</v>
      </c>
      <c r="J108" s="4">
        <v>516443747.80510998</v>
      </c>
      <c r="K108" s="7">
        <f t="shared" si="57"/>
        <v>7.8163542566559885E-2</v>
      </c>
      <c r="L108" s="7">
        <f t="shared" si="58"/>
        <v>1.5300524962233255E-3</v>
      </c>
      <c r="M108" s="7">
        <f t="shared" si="59"/>
        <v>1.0082200492922962E-2</v>
      </c>
      <c r="N108" s="7">
        <f t="shared" si="60"/>
        <v>8.9775795555706181E-2</v>
      </c>
    </row>
    <row r="109" spans="1:14" x14ac:dyDescent="0.25">
      <c r="A109" s="2" t="s">
        <v>42</v>
      </c>
      <c r="B109" s="2" t="s">
        <v>19</v>
      </c>
      <c r="C109" s="24">
        <v>-8.484248689488251E-2</v>
      </c>
      <c r="D109" s="25">
        <f t="shared" si="56"/>
        <v>3.6938707919363378E-2</v>
      </c>
      <c r="E109" s="25">
        <v>3.6938707919363378E-2</v>
      </c>
      <c r="F109" s="23">
        <v>5.3830191333708477E-2</v>
      </c>
      <c r="G109" s="3">
        <v>58883530</v>
      </c>
      <c r="H109" s="4">
        <v>6865040239</v>
      </c>
      <c r="I109">
        <v>15458300000000</v>
      </c>
      <c r="J109" s="4">
        <v>533103626.91379201</v>
      </c>
      <c r="K109" s="7">
        <f t="shared" si="57"/>
        <v>8.9222288511094316E-2</v>
      </c>
      <c r="L109" s="7">
        <f t="shared" si="58"/>
        <v>1.5715262326515423E-3</v>
      </c>
      <c r="M109" s="7">
        <f t="shared" si="59"/>
        <v>1.0083001413843761E-2</v>
      </c>
      <c r="N109" s="7">
        <f t="shared" si="60"/>
        <v>0.10087681615758962</v>
      </c>
    </row>
    <row r="110" spans="1:14" x14ac:dyDescent="0.25">
      <c r="A110" s="2" t="s">
        <v>42</v>
      </c>
      <c r="B110" s="2" t="s">
        <v>20</v>
      </c>
      <c r="C110" s="24">
        <v>2.39520958083832E-2</v>
      </c>
      <c r="D110" s="25">
        <f t="shared" si="56"/>
        <v>5.6506243912979731E-2</v>
      </c>
      <c r="E110" s="25">
        <v>5.6506243912979731E-2</v>
      </c>
      <c r="F110" s="23">
        <v>0.15455986649979137</v>
      </c>
      <c r="G110" s="3">
        <v>60697443</v>
      </c>
      <c r="H110" s="4">
        <v>6893066833</v>
      </c>
      <c r="I110">
        <v>15830150000000.002</v>
      </c>
      <c r="J110" s="4">
        <v>548911475.86444199</v>
      </c>
      <c r="K110" s="7">
        <f t="shared" si="57"/>
        <v>8.6909290050963109E-2</v>
      </c>
      <c r="L110" s="7">
        <f t="shared" si="58"/>
        <v>1.5612353463424315E-3</v>
      </c>
      <c r="M110" s="7">
        <f t="shared" si="59"/>
        <v>1.0071726942721798E-2</v>
      </c>
      <c r="N110" s="7">
        <f t="shared" si="60"/>
        <v>9.8542252340027336E-2</v>
      </c>
    </row>
    <row r="111" spans="1:14" x14ac:dyDescent="0.25">
      <c r="A111" s="2" t="s">
        <v>42</v>
      </c>
      <c r="B111" s="2" t="s">
        <v>21</v>
      </c>
      <c r="C111" s="24">
        <v>8.9480169396408803E-3</v>
      </c>
      <c r="D111" s="25">
        <f t="shared" si="56"/>
        <v>7.4089026628247526E-2</v>
      </c>
      <c r="E111" s="25">
        <v>7.4089026628247526E-2</v>
      </c>
      <c r="F111" s="23">
        <v>0.24458352002543826</v>
      </c>
      <c r="G111" s="3">
        <v>62507724</v>
      </c>
      <c r="H111" s="4">
        <v>6366837888</v>
      </c>
      <c r="I111">
        <v>16203032999999.998</v>
      </c>
      <c r="J111" s="4">
        <v>549521598.01531506</v>
      </c>
      <c r="K111" s="7">
        <f t="shared" si="57"/>
        <v>7.7949658173232489E-2</v>
      </c>
      <c r="L111" s="7">
        <f t="shared" si="58"/>
        <v>1.5517307685486129E-3</v>
      </c>
      <c r="M111" s="7">
        <f t="shared" si="59"/>
        <v>9.790911136294999E-3</v>
      </c>
      <c r="N111" s="7">
        <f t="shared" si="60"/>
        <v>8.9292300078076106E-2</v>
      </c>
    </row>
    <row r="112" spans="1:14" x14ac:dyDescent="0.25">
      <c r="A112" s="2" t="s">
        <v>42</v>
      </c>
      <c r="B112" s="2" t="s">
        <v>22</v>
      </c>
      <c r="C112" s="24">
        <v>7.9414486413732707E-2</v>
      </c>
      <c r="D112" s="25">
        <f t="shared" si="56"/>
        <v>9.3114357138307721E-2</v>
      </c>
      <c r="E112" s="25">
        <v>9.3114357138307721E-2</v>
      </c>
      <c r="F112" s="23">
        <v>0.21976796850503422</v>
      </c>
      <c r="G112" s="3">
        <v>64343013</v>
      </c>
      <c r="H112" s="4">
        <v>6857533855</v>
      </c>
      <c r="I112">
        <v>16453634000000.002</v>
      </c>
      <c r="J112" s="4">
        <v>594714790.99619603</v>
      </c>
      <c r="K112" s="7">
        <f t="shared" si="57"/>
        <v>8.1562527498102833E-2</v>
      </c>
      <c r="L112" s="7">
        <f t="shared" si="58"/>
        <v>1.530784935546802E-3</v>
      </c>
      <c r="M112" s="7">
        <f t="shared" si="59"/>
        <v>1.0293886477641047E-2</v>
      </c>
      <c r="N112" s="7">
        <f t="shared" si="60"/>
        <v>9.3387198911290686E-2</v>
      </c>
    </row>
    <row r="113" spans="1:14" x14ac:dyDescent="0.25">
      <c r="A113" s="2" t="s">
        <v>42</v>
      </c>
      <c r="B113" s="2" t="s">
        <v>25</v>
      </c>
      <c r="C113" s="24">
        <v>1.6537293283833999E-2</v>
      </c>
      <c r="D113" s="25">
        <f t="shared" si="56"/>
        <v>0.1086086126674586</v>
      </c>
      <c r="E113" s="25">
        <v>0.1086086126674586</v>
      </c>
      <c r="F113" s="23">
        <v>0.16262074927374526</v>
      </c>
      <c r="G113" s="3">
        <v>70142091</v>
      </c>
      <c r="H113" s="4">
        <v>8929871961</v>
      </c>
      <c r="I113">
        <v>20834304000000</v>
      </c>
      <c r="J113" s="4">
        <v>670409820.13420105</v>
      </c>
      <c r="K113" s="7">
        <f t="shared" ref="K113" si="61">H113/G113/food/365</f>
        <v>9.7429535568957601E-2</v>
      </c>
      <c r="L113" s="7">
        <f t="shared" ref="L113" si="62">I113/G113/btu/365</f>
        <v>1.7780911867725869E-3</v>
      </c>
      <c r="M113" s="7">
        <f t="shared" ref="M113" si="63">J113/G113/mangoods/365</f>
        <v>1.0644706396527164E-2</v>
      </c>
      <c r="N113" s="7">
        <f t="shared" ref="N113" si="64">SUM(K113:M113)</f>
        <v>0.10985233315225736</v>
      </c>
    </row>
    <row r="114" spans="1:14" x14ac:dyDescent="0.25">
      <c r="A114" s="2" t="s">
        <v>42</v>
      </c>
      <c r="B114" s="2" t="s">
        <v>26</v>
      </c>
      <c r="C114" s="24">
        <v>0.17762284196547198</v>
      </c>
      <c r="D114" s="25">
        <f t="shared" si="56"/>
        <v>0.17983786584246375</v>
      </c>
      <c r="E114" s="25">
        <v>0.17983786584246375</v>
      </c>
      <c r="F114" s="23">
        <v>8.4816835406922308E-3</v>
      </c>
      <c r="G114" s="3">
        <v>72170584</v>
      </c>
      <c r="H114" s="4">
        <v>9172985725</v>
      </c>
      <c r="I114">
        <v>23338125000000</v>
      </c>
      <c r="J114" s="4">
        <v>675691196.74284899</v>
      </c>
      <c r="K114" s="7">
        <f t="shared" ref="K114:K123" si="65">H114/G114/food/365</f>
        <v>9.7269034926880923E-2</v>
      </c>
      <c r="L114" s="7">
        <f t="shared" ref="L114:L123" si="66">I114/G114/btu/365</f>
        <v>1.9357955315227654E-3</v>
      </c>
      <c r="M114" s="7">
        <f t="shared" ref="M114:M123" si="67">J114/G114/mangoods/365</f>
        <v>1.0427016711503766E-2</v>
      </c>
      <c r="N114" s="7">
        <f t="shared" ref="N114:N123" si="68">SUM(K114:M114)</f>
        <v>0.10963184716990745</v>
      </c>
    </row>
    <row r="115" spans="1:14" x14ac:dyDescent="0.25">
      <c r="A115" s="2" t="s">
        <v>42</v>
      </c>
      <c r="B115" s="2" t="s">
        <v>27</v>
      </c>
      <c r="C115" s="24">
        <v>3.25627290668156E-2</v>
      </c>
      <c r="D115" s="25">
        <f t="shared" si="56"/>
        <v>0.1643479518280907</v>
      </c>
      <c r="E115" s="25">
        <v>0.1643479518280907</v>
      </c>
      <c r="F115" s="23">
        <v>0.21037019255499745</v>
      </c>
      <c r="G115" s="3">
        <v>74239505</v>
      </c>
      <c r="H115" s="4">
        <v>9696714776</v>
      </c>
      <c r="I115">
        <v>25490720000000</v>
      </c>
      <c r="J115" s="4">
        <v>720217264.06722105</v>
      </c>
      <c r="K115" s="7">
        <f t="shared" si="65"/>
        <v>9.9957103437883027E-2</v>
      </c>
      <c r="L115" s="7">
        <f t="shared" si="66"/>
        <v>2.0554209369650143E-3</v>
      </c>
      <c r="M115" s="7">
        <f t="shared" si="67"/>
        <v>1.080439587417356E-2</v>
      </c>
      <c r="N115" s="7">
        <f t="shared" si="68"/>
        <v>0.1128169202490216</v>
      </c>
    </row>
    <row r="116" spans="1:14" x14ac:dyDescent="0.25">
      <c r="A116" s="2" t="s">
        <v>42</v>
      </c>
      <c r="B116" s="2" t="s">
        <v>28</v>
      </c>
      <c r="C116" s="24">
        <v>0.12944879209999</v>
      </c>
      <c r="D116" s="25">
        <f t="shared" si="56"/>
        <v>0.17248239886833971</v>
      </c>
      <c r="E116" s="25">
        <v>0.17248239886833971</v>
      </c>
      <c r="F116" s="23">
        <v>0.12865136704915714</v>
      </c>
      <c r="G116" s="3">
        <v>76346311</v>
      </c>
      <c r="H116" s="4">
        <v>10608281380</v>
      </c>
      <c r="I116">
        <v>28577142000000</v>
      </c>
      <c r="J116" s="4">
        <v>812356972.70894802</v>
      </c>
      <c r="K116" s="7">
        <f t="shared" si="65"/>
        <v>0.10633618679175559</v>
      </c>
      <c r="L116" s="7">
        <f t="shared" si="66"/>
        <v>2.240703934505968E-3</v>
      </c>
      <c r="M116" s="7">
        <f t="shared" si="67"/>
        <v>1.1850341989505355E-2</v>
      </c>
      <c r="N116" s="7">
        <f t="shared" si="68"/>
        <v>0.12042723271576691</v>
      </c>
    </row>
    <row r="117" spans="1:14" x14ac:dyDescent="0.25">
      <c r="A117" s="2" t="s">
        <v>42</v>
      </c>
      <c r="B117" s="2" t="s">
        <v>29</v>
      </c>
      <c r="C117" s="24">
        <v>0.123100000000002</v>
      </c>
      <c r="D117" s="25">
        <f t="shared" si="56"/>
        <v>0.20426558154982252</v>
      </c>
      <c r="E117" s="25">
        <v>0.20426558154982252</v>
      </c>
      <c r="F117" s="23">
        <v>-0.20781584380863927</v>
      </c>
      <c r="G117" s="3">
        <v>78489206</v>
      </c>
      <c r="H117" s="4">
        <v>10907324909</v>
      </c>
      <c r="I117">
        <v>32544239000000.004</v>
      </c>
      <c r="J117" s="4">
        <v>898402785.27794802</v>
      </c>
      <c r="K117" s="7">
        <f t="shared" si="65"/>
        <v>0.10634875823393511</v>
      </c>
      <c r="L117" s="7">
        <f t="shared" si="66"/>
        <v>2.4820922919580532E-3</v>
      </c>
      <c r="M117" s="7">
        <f t="shared" si="67"/>
        <v>1.2747739566570116E-2</v>
      </c>
      <c r="N117" s="7">
        <f t="shared" si="68"/>
        <v>0.12157859009246329</v>
      </c>
    </row>
    <row r="118" spans="1:14" x14ac:dyDescent="0.25">
      <c r="A118" s="2" t="s">
        <v>42</v>
      </c>
      <c r="B118" s="2" t="s">
        <v>30</v>
      </c>
      <c r="C118" s="24">
        <v>0.17238001958863802</v>
      </c>
      <c r="D118" s="25" t="e">
        <f>IF(#REF!=A118,AVERAGE(C118:C123),"--")</f>
        <v>#REF!</v>
      </c>
      <c r="E118" s="25">
        <v>0.22271321881237624</v>
      </c>
      <c r="F118" s="23">
        <v>5.6253317383485602E-2</v>
      </c>
      <c r="G118" s="3">
        <v>80674348</v>
      </c>
      <c r="H118" s="4">
        <v>11087808969</v>
      </c>
      <c r="I118">
        <v>33556179999999.996</v>
      </c>
      <c r="J118" s="4">
        <v>973398332.96594906</v>
      </c>
      <c r="K118" s="7">
        <f t="shared" si="65"/>
        <v>0.10518029380874248</v>
      </c>
      <c r="L118" s="7">
        <f t="shared" si="66"/>
        <v>2.4899509514022576E-3</v>
      </c>
      <c r="M118" s="7">
        <f t="shared" si="67"/>
        <v>1.3437768729585665E-2</v>
      </c>
      <c r="N118" s="7">
        <f t="shared" si="68"/>
        <v>0.12110801348973041</v>
      </c>
    </row>
    <row r="119" spans="1:14" x14ac:dyDescent="0.25">
      <c r="A119" s="2" t="s">
        <v>42</v>
      </c>
      <c r="B119" s="2" t="s">
        <v>31</v>
      </c>
      <c r="C119" s="24">
        <v>0.44391281233386498</v>
      </c>
      <c r="D119" s="25" t="e">
        <f>IF(#REF!=A119,AVERAGE(C119:C123),"--")</f>
        <v>#REF!</v>
      </c>
      <c r="E119" s="25">
        <v>0.20642325209667853</v>
      </c>
      <c r="F119" s="23">
        <v>1.4166952924252492</v>
      </c>
      <c r="G119" s="3">
        <v>82916235</v>
      </c>
      <c r="H119" s="4">
        <v>12084081887</v>
      </c>
      <c r="I119">
        <v>32905795199999.996</v>
      </c>
      <c r="J119" s="4">
        <v>1073744488.3091199</v>
      </c>
      <c r="K119" s="7">
        <f t="shared" si="65"/>
        <v>0.11153166734342558</v>
      </c>
      <c r="L119" s="7">
        <f t="shared" si="66"/>
        <v>2.3756724300096183E-3</v>
      </c>
      <c r="M119" s="7">
        <f t="shared" si="67"/>
        <v>1.4422262710604837E-2</v>
      </c>
      <c r="N119" s="7">
        <f t="shared" si="68"/>
        <v>0.12832960248404005</v>
      </c>
    </row>
    <row r="120" spans="1:14" x14ac:dyDescent="0.25">
      <c r="A120" s="2" t="s">
        <v>42</v>
      </c>
      <c r="B120" s="2" t="s">
        <v>32</v>
      </c>
      <c r="C120" s="24">
        <v>8.4683357879233701E-2</v>
      </c>
      <c r="D120" s="25" t="e">
        <f>IF(#REF!=A120,AVERAGE(C120:C123),"--")</f>
        <v>#REF!</v>
      </c>
      <c r="E120" s="25">
        <v>0.14392114923432089</v>
      </c>
      <c r="F120" s="23">
        <v>0.27470730174493929</v>
      </c>
      <c r="G120" s="3">
        <v>85233913</v>
      </c>
      <c r="H120" s="4">
        <v>12894883998</v>
      </c>
      <c r="I120">
        <v>34881507714034.996</v>
      </c>
      <c r="J120" s="4">
        <v>1171246825.5095799</v>
      </c>
      <c r="K120" s="7">
        <f t="shared" si="65"/>
        <v>0.11577882069139316</v>
      </c>
      <c r="L120" s="7">
        <f t="shared" si="66"/>
        <v>2.4498334638748658E-3</v>
      </c>
      <c r="M120" s="7">
        <f t="shared" si="67"/>
        <v>1.5304108229931987E-2</v>
      </c>
      <c r="N120" s="7">
        <f t="shared" si="68"/>
        <v>0.13353276238520001</v>
      </c>
    </row>
    <row r="121" spans="1:14" x14ac:dyDescent="0.25">
      <c r="A121" s="2" t="s">
        <v>42</v>
      </c>
      <c r="B121" s="2" t="s">
        <v>33</v>
      </c>
      <c r="C121" s="24">
        <v>8.1369411308309603E-2</v>
      </c>
      <c r="D121" s="25" t="e">
        <f>IF(#REF!=A121,AVERAGE(C121:C123),"--")</f>
        <v>#REF!</v>
      </c>
      <c r="E121" s="25">
        <v>0.14575542218725893</v>
      </c>
      <c r="F121" s="23">
        <v>0.17465360708781619</v>
      </c>
      <c r="G121" s="3">
        <v>87639964</v>
      </c>
      <c r="H121" s="4">
        <v>14748829973</v>
      </c>
      <c r="I121">
        <v>48435820277775</v>
      </c>
      <c r="J121" s="4">
        <v>1307018830.0246601</v>
      </c>
      <c r="K121" s="7">
        <f t="shared" si="65"/>
        <v>0.12878921243660144</v>
      </c>
      <c r="L121" s="7">
        <f t="shared" si="66"/>
        <v>3.3084015039782761E-3</v>
      </c>
      <c r="M121" s="7">
        <f t="shared" si="67"/>
        <v>1.6609313497185828E-2</v>
      </c>
      <c r="N121" s="7">
        <f t="shared" si="68"/>
        <v>0.14870692743776553</v>
      </c>
    </row>
    <row r="122" spans="1:14" x14ac:dyDescent="0.25">
      <c r="A122" s="2" t="s">
        <v>42</v>
      </c>
      <c r="B122" s="2" t="s">
        <v>34</v>
      </c>
      <c r="C122" s="24">
        <v>0.32014788818888695</v>
      </c>
      <c r="D122" s="25" t="e">
        <f>IF(#REF!=A122,AVERAGE(C122:C123),"--")</f>
        <v>#REF!</v>
      </c>
      <c r="E122" s="25">
        <v>0.1432407425897228</v>
      </c>
      <c r="F122" s="23">
        <v>0.12992874153572553</v>
      </c>
      <c r="G122" s="3">
        <v>90139927</v>
      </c>
      <c r="H122" s="4">
        <v>14608983549</v>
      </c>
      <c r="I122">
        <v>61170143707400</v>
      </c>
      <c r="J122" s="4">
        <v>1541186943.19122</v>
      </c>
      <c r="K122" s="7">
        <f t="shared" si="65"/>
        <v>0.12403004660976183</v>
      </c>
      <c r="L122" s="7">
        <f t="shared" si="66"/>
        <v>4.0623378546664297E-3</v>
      </c>
      <c r="M122" s="7">
        <f t="shared" si="67"/>
        <v>1.9041894184877568E-2</v>
      </c>
      <c r="N122" s="7">
        <f t="shared" si="68"/>
        <v>0.14713427864930581</v>
      </c>
    </row>
    <row r="123" spans="1:14" x14ac:dyDescent="0.25">
      <c r="A123" s="2" t="s">
        <v>42</v>
      </c>
      <c r="B123" s="2" t="s">
        <v>35</v>
      </c>
      <c r="C123" s="24">
        <v>0.23378582357532401</v>
      </c>
      <c r="D123" s="25" t="e">
        <f>IF(#REF!=A123,AVERAGE(C123:C123),"--")</f>
        <v>#REF!</v>
      </c>
      <c r="E123" s="25">
        <v>0.10768564380232232</v>
      </c>
      <c r="F123" s="23">
        <v>0.16061361491312964</v>
      </c>
      <c r="G123" s="3">
        <v>92726971</v>
      </c>
      <c r="H123" s="4">
        <v>15432085852</v>
      </c>
      <c r="I123">
        <v>71990377554240</v>
      </c>
      <c r="J123" s="4">
        <v>1723118179.18332</v>
      </c>
      <c r="K123" s="7">
        <f t="shared" si="65"/>
        <v>0.1273628199284865</v>
      </c>
      <c r="L123" s="7">
        <f t="shared" si="66"/>
        <v>4.6475291113219795E-3</v>
      </c>
      <c r="M123" s="7">
        <f t="shared" si="67"/>
        <v>2.0695742841163916E-2</v>
      </c>
      <c r="N123" s="7">
        <f t="shared" si="68"/>
        <v>0.15270609188097239</v>
      </c>
    </row>
    <row r="124" spans="1:14" x14ac:dyDescent="0.25">
      <c r="A124" s="2" t="s">
        <v>43</v>
      </c>
      <c r="B124" s="2" t="s">
        <v>4</v>
      </c>
      <c r="C124" s="24">
        <v>0.13314405569999999</v>
      </c>
      <c r="D124" s="25">
        <f t="shared" si="56"/>
        <v>8.4659757118333345E-2</v>
      </c>
      <c r="E124" s="25">
        <v>8.4659757118333345E-2</v>
      </c>
      <c r="F124" s="23">
        <v>0.20340551545437191</v>
      </c>
      <c r="G124" s="3">
        <v>55430296</v>
      </c>
      <c r="H124" s="4">
        <v>71370745000</v>
      </c>
      <c r="I124">
        <v>2688790000000000</v>
      </c>
      <c r="J124" s="4">
        <v>153050574625</v>
      </c>
      <c r="K124" s="7">
        <f t="shared" ref="K124:K144" si="69">H124/G124/food/365</f>
        <v>0.98536502075509036</v>
      </c>
      <c r="L124" s="7">
        <f t="shared" ref="L124:L144" si="70">I124/G124/btu/365</f>
        <v>0.29037781133880841</v>
      </c>
      <c r="M124" s="7">
        <f t="shared" ref="M124:M144" si="71">J124/G124/mangoods/365</f>
        <v>3.0751039078113438</v>
      </c>
      <c r="N124" s="7">
        <f t="shared" ref="N124:N144" si="72">SUM(K124:M124)</f>
        <v>4.3508467399052426</v>
      </c>
    </row>
    <row r="125" spans="1:14" x14ac:dyDescent="0.25">
      <c r="A125" s="2" t="s">
        <v>43</v>
      </c>
      <c r="B125" s="2" t="s">
        <v>5</v>
      </c>
      <c r="C125" s="24">
        <v>0.1197847195</v>
      </c>
      <c r="D125" s="25">
        <f t="shared" si="56"/>
        <v>6.7950578191666666E-2</v>
      </c>
      <c r="E125" s="25">
        <v>6.7950578191666666E-2</v>
      </c>
      <c r="F125" s="23">
        <v>0.18032912949861735</v>
      </c>
      <c r="G125" s="3">
        <v>55718933</v>
      </c>
      <c r="H125" s="4">
        <v>79664577000</v>
      </c>
      <c r="I125">
        <v>2656800000000000</v>
      </c>
      <c r="J125" s="4">
        <v>153004836687</v>
      </c>
      <c r="K125" s="7">
        <f t="shared" si="69"/>
        <v>1.0941744569903309</v>
      </c>
      <c r="L125" s="7">
        <f t="shared" si="70"/>
        <v>0.28543670040969699</v>
      </c>
      <c r="M125" s="7">
        <f t="shared" si="71"/>
        <v>3.0582599464432625</v>
      </c>
      <c r="N125" s="7">
        <f t="shared" si="72"/>
        <v>4.4378711038432908</v>
      </c>
    </row>
    <row r="126" spans="1:14" x14ac:dyDescent="0.25">
      <c r="A126" s="2" t="s">
        <v>43</v>
      </c>
      <c r="B126" s="2" t="s">
        <v>6</v>
      </c>
      <c r="C126" s="24">
        <v>9.4595484719999998E-2</v>
      </c>
      <c r="D126" s="25">
        <f t="shared" si="56"/>
        <v>5.2487817066666671E-2</v>
      </c>
      <c r="E126" s="25">
        <v>5.2487817066666671E-2</v>
      </c>
      <c r="F126" s="23">
        <v>0.13062740243664184</v>
      </c>
      <c r="G126" s="3">
        <v>56023770</v>
      </c>
      <c r="H126" s="4">
        <v>74828304000</v>
      </c>
      <c r="I126">
        <v>2989280000000000</v>
      </c>
      <c r="J126" s="4">
        <v>155738821924</v>
      </c>
      <c r="K126" s="7">
        <f t="shared" si="69"/>
        <v>1.0221571725595775</v>
      </c>
      <c r="L126" s="7">
        <f t="shared" si="70"/>
        <v>0.31940963100651015</v>
      </c>
      <c r="M126" s="7">
        <f t="shared" si="71"/>
        <v>3.0959688559762757</v>
      </c>
      <c r="N126" s="7">
        <f t="shared" si="72"/>
        <v>4.4375356595423634</v>
      </c>
    </row>
    <row r="127" spans="1:14" x14ac:dyDescent="0.25">
      <c r="A127" s="2" t="s">
        <v>43</v>
      </c>
      <c r="B127" s="2" t="s">
        <v>7</v>
      </c>
      <c r="C127" s="24">
        <v>7.6738026220000005E-2</v>
      </c>
      <c r="D127" s="25">
        <f t="shared" si="56"/>
        <v>4.2552406625000004E-2</v>
      </c>
      <c r="E127" s="25">
        <v>4.2552406625000004E-2</v>
      </c>
      <c r="F127" s="23">
        <v>9.7556759248589753E-2</v>
      </c>
      <c r="G127" s="3">
        <v>56337666</v>
      </c>
      <c r="H127" s="4">
        <v>77625296000</v>
      </c>
      <c r="I127">
        <v>3392800000000000</v>
      </c>
      <c r="J127" s="4">
        <v>155769695032</v>
      </c>
      <c r="K127" s="7">
        <f t="shared" si="69"/>
        <v>1.0544561579239786</v>
      </c>
      <c r="L127" s="7">
        <f t="shared" si="70"/>
        <v>0.36050654165793161</v>
      </c>
      <c r="M127" s="7">
        <f t="shared" si="71"/>
        <v>3.0793293921033662</v>
      </c>
      <c r="N127" s="7">
        <f t="shared" si="72"/>
        <v>4.494292091685276</v>
      </c>
    </row>
    <row r="128" spans="1:14" x14ac:dyDescent="0.25">
      <c r="A128" s="2" t="s">
        <v>43</v>
      </c>
      <c r="B128" s="2" t="s">
        <v>8</v>
      </c>
      <c r="C128" s="24">
        <v>5.8310997390000001E-2</v>
      </c>
      <c r="D128" s="25">
        <f t="shared" si="56"/>
        <v>3.5086541221666663E-2</v>
      </c>
      <c r="E128" s="25">
        <v>3.5086541221666663E-2</v>
      </c>
      <c r="F128" s="23">
        <v>7.8962566283402147E-2</v>
      </c>
      <c r="G128" s="3">
        <v>56654696</v>
      </c>
      <c r="H128" s="4">
        <v>76717262000</v>
      </c>
      <c r="I128">
        <v>3562050000000000</v>
      </c>
      <c r="J128" s="4">
        <v>157738713258</v>
      </c>
      <c r="K128" s="7">
        <f t="shared" si="69"/>
        <v>1.0362899588124672</v>
      </c>
      <c r="L128" s="7">
        <f t="shared" si="70"/>
        <v>0.37637246098608484</v>
      </c>
      <c r="M128" s="7">
        <f t="shared" si="71"/>
        <v>3.1008046645676424</v>
      </c>
      <c r="N128" s="7">
        <f t="shared" si="72"/>
        <v>4.5134670843661944</v>
      </c>
    </row>
    <row r="129" spans="1:14" x14ac:dyDescent="0.25">
      <c r="A129" s="2" t="s">
        <v>43</v>
      </c>
      <c r="B129" s="2" t="s">
        <v>9</v>
      </c>
      <c r="C129" s="24">
        <v>2.5385259179999998E-2</v>
      </c>
      <c r="D129" s="25">
        <f t="shared" si="56"/>
        <v>3.0723720529999998E-2</v>
      </c>
      <c r="E129" s="25">
        <v>3.0723720529999998E-2</v>
      </c>
      <c r="F129" s="23">
        <v>6.0094399299303713E-2</v>
      </c>
      <c r="G129" s="3">
        <v>56976123</v>
      </c>
      <c r="H129" s="4">
        <v>77017127000</v>
      </c>
      <c r="I129">
        <v>3821820000000000</v>
      </c>
      <c r="J129" s="4">
        <v>156964598659</v>
      </c>
      <c r="K129" s="7">
        <f t="shared" si="69"/>
        <v>1.0344714969572668</v>
      </c>
      <c r="L129" s="7">
        <f t="shared" si="70"/>
        <v>0.40154209073458264</v>
      </c>
      <c r="M129" s="7">
        <f t="shared" si="71"/>
        <v>3.0681800977682618</v>
      </c>
      <c r="N129" s="7">
        <f t="shared" si="72"/>
        <v>4.5041936854601108</v>
      </c>
    </row>
    <row r="130" spans="1:14" x14ac:dyDescent="0.25">
      <c r="A130" s="2" t="s">
        <v>43</v>
      </c>
      <c r="B130" s="2" t="s">
        <v>10</v>
      </c>
      <c r="C130" s="24">
        <v>3.2888982140000002E-2</v>
      </c>
      <c r="D130" s="25">
        <f t="shared" si="56"/>
        <v>3.0432444771666668E-2</v>
      </c>
      <c r="E130" s="25">
        <v>3.0432444771666668E-2</v>
      </c>
      <c r="F130" s="23">
        <v>4.6617552556688979E-2</v>
      </c>
      <c r="G130" s="3">
        <v>57302663</v>
      </c>
      <c r="H130" s="4">
        <v>78182994000</v>
      </c>
      <c r="I130">
        <v>3976030000000000</v>
      </c>
      <c r="J130" s="4">
        <v>157275616637</v>
      </c>
      <c r="K130" s="7">
        <f t="shared" si="69"/>
        <v>1.0441468949343118</v>
      </c>
      <c r="L130" s="7">
        <f t="shared" si="70"/>
        <v>0.41536374682070154</v>
      </c>
      <c r="M130" s="7">
        <f t="shared" si="71"/>
        <v>3.0567408428554299</v>
      </c>
      <c r="N130" s="7">
        <f t="shared" si="72"/>
        <v>4.5162514846104429</v>
      </c>
    </row>
    <row r="131" spans="1:14" x14ac:dyDescent="0.25">
      <c r="A131" s="2" t="s">
        <v>43</v>
      </c>
      <c r="B131" s="2" t="s">
        <v>11</v>
      </c>
      <c r="C131" s="24">
        <v>2.700815275E-2</v>
      </c>
      <c r="D131" s="25">
        <f t="shared" si="56"/>
        <v>2.8458385700000005E-2</v>
      </c>
      <c r="E131" s="25">
        <v>2.8458385700000005E-2</v>
      </c>
      <c r="F131" s="23">
        <v>5.7374895895509148E-2</v>
      </c>
      <c r="G131" s="3">
        <v>57627105</v>
      </c>
      <c r="H131" s="4">
        <v>73472312000</v>
      </c>
      <c r="I131">
        <v>4062960000000000</v>
      </c>
      <c r="J131" s="4">
        <v>164179758360</v>
      </c>
      <c r="K131" s="7">
        <f t="shared" si="69"/>
        <v>0.9757105763381515</v>
      </c>
      <c r="L131" s="7">
        <f t="shared" si="70"/>
        <v>0.42205542322657352</v>
      </c>
      <c r="M131" s="7">
        <f t="shared" si="71"/>
        <v>3.1729617593623365</v>
      </c>
      <c r="N131" s="7">
        <f t="shared" si="72"/>
        <v>4.5707277589270614</v>
      </c>
    </row>
    <row r="132" spans="1:14" x14ac:dyDescent="0.25">
      <c r="A132" s="2" t="s">
        <v>43</v>
      </c>
      <c r="B132" s="2" t="s">
        <v>12</v>
      </c>
      <c r="C132" s="24">
        <v>3.4983022070000001E-2</v>
      </c>
      <c r="D132" s="25">
        <f t="shared" si="56"/>
        <v>2.6716219123333339E-2</v>
      </c>
      <c r="E132" s="25">
        <v>2.6716219123333339E-2</v>
      </c>
      <c r="F132" s="23">
        <v>5.2349973143757333E-2</v>
      </c>
      <c r="G132" s="3">
        <v>57940212</v>
      </c>
      <c r="H132" s="4">
        <v>73537668000</v>
      </c>
      <c r="I132">
        <v>4059480000000000</v>
      </c>
      <c r="J132" s="4">
        <v>171389200818</v>
      </c>
      <c r="K132" s="7">
        <f t="shared" si="69"/>
        <v>0.97130110437407058</v>
      </c>
      <c r="L132" s="7">
        <f t="shared" si="70"/>
        <v>0.41941510488942413</v>
      </c>
      <c r="M132" s="7">
        <f t="shared" si="71"/>
        <v>3.2943929675222616</v>
      </c>
      <c r="N132" s="7">
        <f t="shared" si="72"/>
        <v>4.6851091767857564</v>
      </c>
    </row>
    <row r="133" spans="1:14" x14ac:dyDescent="0.25">
      <c r="A133" s="2" t="s">
        <v>43</v>
      </c>
      <c r="B133" s="2" t="s">
        <v>13</v>
      </c>
      <c r="C133" s="24">
        <v>3.1942833800000001E-2</v>
      </c>
      <c r="D133" s="25">
        <f t="shared" si="56"/>
        <v>2.3879851146666669E-2</v>
      </c>
      <c r="E133" s="25">
        <v>2.3879851146666669E-2</v>
      </c>
      <c r="F133" s="23">
        <v>6.0893898786063438E-2</v>
      </c>
      <c r="G133" s="3">
        <v>58235697</v>
      </c>
      <c r="H133" s="4">
        <v>74789566000</v>
      </c>
      <c r="I133">
        <v>4271040000000000</v>
      </c>
      <c r="J133" s="4">
        <v>177584404503</v>
      </c>
      <c r="K133" s="7">
        <f t="shared" si="69"/>
        <v>0.98282420603678533</v>
      </c>
      <c r="L133" s="7">
        <f t="shared" si="70"/>
        <v>0.43903394698284892</v>
      </c>
      <c r="M133" s="7">
        <f t="shared" si="71"/>
        <v>3.3961555539301189</v>
      </c>
      <c r="N133" s="7">
        <f t="shared" si="72"/>
        <v>4.8180137069497526</v>
      </c>
    </row>
    <row r="134" spans="1:14" x14ac:dyDescent="0.25">
      <c r="A134" s="2" t="s">
        <v>43</v>
      </c>
      <c r="B134" s="2" t="s">
        <v>14</v>
      </c>
      <c r="C134" s="24">
        <v>3.2134073239999998E-2</v>
      </c>
      <c r="D134" s="25">
        <f t="shared" si="56"/>
        <v>2.1860851598333331E-2</v>
      </c>
      <c r="E134" s="25">
        <v>2.1860851598333331E-2</v>
      </c>
      <c r="F134" s="23">
        <v>6.9212765166993595E-2</v>
      </c>
      <c r="G134" s="3">
        <v>58559311</v>
      </c>
      <c r="H134" s="4">
        <v>67403296000</v>
      </c>
      <c r="I134">
        <v>4469160000000000</v>
      </c>
      <c r="J134" s="4">
        <v>177697605899</v>
      </c>
      <c r="K134" s="7">
        <f t="shared" si="69"/>
        <v>0.88086485876320109</v>
      </c>
      <c r="L134" s="7">
        <f t="shared" si="70"/>
        <v>0.45686057902174521</v>
      </c>
      <c r="M134" s="7">
        <f t="shared" si="71"/>
        <v>3.3795404338676627</v>
      </c>
      <c r="N134" s="7">
        <f t="shared" si="72"/>
        <v>4.717265871652609</v>
      </c>
    </row>
    <row r="135" spans="1:14" x14ac:dyDescent="0.25">
      <c r="A135" s="2" t="s">
        <v>43</v>
      </c>
      <c r="B135" s="2" t="s">
        <v>15</v>
      </c>
      <c r="C135" s="24">
        <v>2.3637604630000003E-2</v>
      </c>
      <c r="D135" s="25">
        <f t="shared" si="56"/>
        <v>1.8511744291666667E-2</v>
      </c>
      <c r="E135" s="25">
        <v>1.8511744291666667E-2</v>
      </c>
      <c r="F135" s="23">
        <v>7.0639332870049643E-2</v>
      </c>
      <c r="G135" s="3">
        <v>58851217</v>
      </c>
      <c r="H135" s="4">
        <v>73785669000</v>
      </c>
      <c r="I135">
        <v>4630100000000000</v>
      </c>
      <c r="J135" s="4">
        <v>179051448861</v>
      </c>
      <c r="K135" s="7">
        <f t="shared" si="69"/>
        <v>0.95949050204539732</v>
      </c>
      <c r="L135" s="7">
        <f t="shared" si="70"/>
        <v>0.47096503280989277</v>
      </c>
      <c r="M135" s="7">
        <f t="shared" si="71"/>
        <v>3.3883980247003676</v>
      </c>
      <c r="N135" s="7">
        <f t="shared" si="72"/>
        <v>4.8188535595556576</v>
      </c>
    </row>
    <row r="136" spans="1:14" x14ac:dyDescent="0.25">
      <c r="A136" s="2" t="s">
        <v>43</v>
      </c>
      <c r="B136" s="2" t="s">
        <v>16</v>
      </c>
      <c r="C136" s="24">
        <v>2.104462771E-2</v>
      </c>
      <c r="D136" s="25">
        <f t="shared" si="56"/>
        <v>1.5657354966333335E-2</v>
      </c>
      <c r="E136" s="25">
        <v>1.5657354966333335E-2</v>
      </c>
      <c r="F136" s="23">
        <v>6.3641969298672274E-2</v>
      </c>
      <c r="G136" s="3">
        <v>59106768</v>
      </c>
      <c r="H136" s="4">
        <v>68361881000</v>
      </c>
      <c r="I136">
        <v>4856530000000000</v>
      </c>
      <c r="J136" s="4">
        <v>175235761393</v>
      </c>
      <c r="K136" s="7">
        <f t="shared" si="69"/>
        <v>0.88511744490216404</v>
      </c>
      <c r="L136" s="7">
        <f t="shared" si="70"/>
        <v>0.4918612445769881</v>
      </c>
      <c r="M136" s="7">
        <f t="shared" si="71"/>
        <v>3.3018516429825127</v>
      </c>
      <c r="N136" s="7">
        <f t="shared" si="72"/>
        <v>4.6788303324616649</v>
      </c>
    </row>
    <row r="137" spans="1:14" x14ac:dyDescent="0.25">
      <c r="A137" s="2" t="s">
        <v>43</v>
      </c>
      <c r="B137" s="2" t="s">
        <v>17</v>
      </c>
      <c r="C137" s="24">
        <v>1.6555153289999999E-2</v>
      </c>
      <c r="D137" s="25">
        <f t="shared" si="56"/>
        <v>1.3045153079833333E-2</v>
      </c>
      <c r="E137" s="25">
        <v>1.3045153079833333E-2</v>
      </c>
      <c r="F137" s="23">
        <v>3.6736437419905732E-2</v>
      </c>
      <c r="G137" s="3">
        <v>59327192</v>
      </c>
      <c r="H137" s="4">
        <v>69726917000</v>
      </c>
      <c r="I137">
        <v>4880210000000000</v>
      </c>
      <c r="J137" s="4">
        <v>181020467086</v>
      </c>
      <c r="K137" s="7">
        <f t="shared" si="69"/>
        <v>0.89943706130020051</v>
      </c>
      <c r="L137" s="7">
        <f t="shared" si="70"/>
        <v>0.49242314568689577</v>
      </c>
      <c r="M137" s="7">
        <f t="shared" si="71"/>
        <v>3.3981763752287191</v>
      </c>
      <c r="N137" s="7">
        <f t="shared" si="72"/>
        <v>4.7900365822158157</v>
      </c>
    </row>
    <row r="138" spans="1:14" x14ac:dyDescent="0.25">
      <c r="A138" s="2" t="s">
        <v>43</v>
      </c>
      <c r="B138" s="2" t="s">
        <v>18</v>
      </c>
      <c r="C138" s="24">
        <v>1.7964814209999999E-2</v>
      </c>
      <c r="D138" s="25">
        <f t="shared" si="56"/>
        <v>1.3079227343166666E-2</v>
      </c>
      <c r="E138" s="25">
        <v>1.3079227343166666E-2</v>
      </c>
      <c r="F138" s="23">
        <v>0.10775150544107936</v>
      </c>
      <c r="G138" s="3">
        <v>59541899</v>
      </c>
      <c r="H138" s="4">
        <v>71424694000</v>
      </c>
      <c r="I138">
        <v>4953510000000000</v>
      </c>
      <c r="J138" s="4">
        <v>188694149614</v>
      </c>
      <c r="K138" s="7">
        <f t="shared" si="69"/>
        <v>0.91801508069595017</v>
      </c>
      <c r="L138" s="7">
        <f t="shared" si="70"/>
        <v>0.49801692609574916</v>
      </c>
      <c r="M138" s="7">
        <f t="shared" si="71"/>
        <v>3.5294560800815198</v>
      </c>
      <c r="N138" s="7">
        <f t="shared" si="72"/>
        <v>4.9454880868732189</v>
      </c>
    </row>
    <row r="139" spans="1:14" x14ac:dyDescent="0.25">
      <c r="A139" s="2" t="s">
        <v>43</v>
      </c>
      <c r="B139" s="2" t="s">
        <v>19</v>
      </c>
      <c r="C139" s="24">
        <v>1.982883651E-2</v>
      </c>
      <c r="D139" s="25">
        <f t="shared" si="56"/>
        <v>1.2809726299833332E-2</v>
      </c>
      <c r="E139" s="25">
        <v>1.2809726299833332E-2</v>
      </c>
      <c r="F139" s="23">
        <v>2.8718384262572894E-2</v>
      </c>
      <c r="G139" s="3">
        <v>59753100</v>
      </c>
      <c r="H139" s="4">
        <v>75169111000</v>
      </c>
      <c r="I139">
        <v>5033530000000000</v>
      </c>
      <c r="J139" s="4">
        <v>190874705802</v>
      </c>
      <c r="K139" s="7">
        <f t="shared" si="69"/>
        <v>0.96272684378813655</v>
      </c>
      <c r="L139" s="7">
        <f t="shared" si="70"/>
        <v>0.50427328482754841</v>
      </c>
      <c r="M139" s="7">
        <f t="shared" si="71"/>
        <v>3.5576233562732202</v>
      </c>
      <c r="N139" s="7">
        <f t="shared" si="72"/>
        <v>5.0246234848889051</v>
      </c>
    </row>
    <row r="140" spans="1:14" x14ac:dyDescent="0.25">
      <c r="A140" s="2" t="s">
        <v>43</v>
      </c>
      <c r="B140" s="2" t="s">
        <v>20</v>
      </c>
      <c r="C140" s="24">
        <v>1.2039429399999999E-2</v>
      </c>
      <c r="D140" s="25">
        <f t="shared" si="56"/>
        <v>1.2710607359833334E-2</v>
      </c>
      <c r="E140" s="25">
        <v>1.2710607359833334E-2</v>
      </c>
      <c r="F140" s="23">
        <v>3.7717091548314485E-2</v>
      </c>
      <c r="G140" s="3">
        <v>59964851</v>
      </c>
      <c r="H140" s="4">
        <v>74550310000</v>
      </c>
      <c r="I140">
        <v>4932070000000000</v>
      </c>
      <c r="J140" s="4">
        <v>199026349781</v>
      </c>
      <c r="K140" s="7">
        <f t="shared" si="69"/>
        <v>0.95142991777457231</v>
      </c>
      <c r="L140" s="7">
        <f t="shared" si="70"/>
        <v>0.49236391234648197</v>
      </c>
      <c r="M140" s="7">
        <f t="shared" si="71"/>
        <v>3.6964586085298747</v>
      </c>
      <c r="N140" s="7">
        <f t="shared" si="72"/>
        <v>5.1402524386509292</v>
      </c>
    </row>
    <row r="141" spans="1:14" x14ac:dyDescent="0.25">
      <c r="A141" s="2" t="s">
        <v>43</v>
      </c>
      <c r="B141" s="2" t="s">
        <v>21</v>
      </c>
      <c r="C141" s="24">
        <v>6.5112686779999996E-3</v>
      </c>
      <c r="D141" s="25">
        <f t="shared" si="56"/>
        <v>1.4201489444833335E-2</v>
      </c>
      <c r="E141" s="25">
        <v>1.4201489444833335E-2</v>
      </c>
      <c r="F141" s="23">
        <v>6.0963040311978745E-3</v>
      </c>
      <c r="G141" s="3">
        <v>60186288</v>
      </c>
      <c r="H141" s="4">
        <v>73919642000</v>
      </c>
      <c r="I141">
        <v>4783560000000000</v>
      </c>
      <c r="J141" s="4">
        <v>209527780317</v>
      </c>
      <c r="K141" s="7">
        <f t="shared" si="69"/>
        <v>0.93991029131007164</v>
      </c>
      <c r="L141" s="7">
        <f t="shared" si="70"/>
        <v>0.47578134282655049</v>
      </c>
      <c r="M141" s="7">
        <f t="shared" si="71"/>
        <v>3.8771810523692838</v>
      </c>
      <c r="N141" s="7">
        <f t="shared" si="72"/>
        <v>5.2928726865059055</v>
      </c>
    </row>
    <row r="142" spans="1:14" x14ac:dyDescent="0.25">
      <c r="A142" s="2" t="s">
        <v>43</v>
      </c>
      <c r="B142" s="2" t="s">
        <v>22</v>
      </c>
      <c r="C142" s="24">
        <v>5.3714163910000001E-3</v>
      </c>
      <c r="D142" s="25">
        <f t="shared" si="56"/>
        <v>1.6686427408500001E-2</v>
      </c>
      <c r="E142" s="25">
        <v>1.6686427408500001E-2</v>
      </c>
      <c r="F142" s="23">
        <v>3.1834460584283741E-2</v>
      </c>
      <c r="G142" s="3">
        <v>60496718</v>
      </c>
      <c r="H142" s="4">
        <v>76340150000</v>
      </c>
      <c r="I142">
        <v>4929570000000000</v>
      </c>
      <c r="J142" s="4">
        <v>217415287705</v>
      </c>
      <c r="K142" s="7">
        <f t="shared" si="69"/>
        <v>0.96570683097448584</v>
      </c>
      <c r="L142" s="7">
        <f t="shared" si="70"/>
        <v>0.48778783428963862</v>
      </c>
      <c r="M142" s="7">
        <f t="shared" si="71"/>
        <v>4.0024903410990316</v>
      </c>
      <c r="N142" s="7">
        <f t="shared" si="72"/>
        <v>5.4559850063631563</v>
      </c>
    </row>
    <row r="143" spans="1:14" x14ac:dyDescent="0.25">
      <c r="A143" s="2" t="s">
        <v>43</v>
      </c>
      <c r="B143" s="2" t="s">
        <v>23</v>
      </c>
      <c r="C143" s="24">
        <v>1.675959887E-2</v>
      </c>
      <c r="D143" s="25">
        <f t="shared" si="56"/>
        <v>1.8700973616666668E-2</v>
      </c>
      <c r="E143" s="25">
        <v>1.8700973616666668E-2</v>
      </c>
      <c r="F143" s="23">
        <v>2.616906904872951E-2</v>
      </c>
      <c r="G143" s="3">
        <v>60912500</v>
      </c>
      <c r="H143" s="4">
        <v>73332687000</v>
      </c>
      <c r="I143">
        <v>5041700000000000</v>
      </c>
      <c r="J143" s="4">
        <v>228599356964</v>
      </c>
      <c r="K143" s="7">
        <f t="shared" si="69"/>
        <v>0.92133014883230357</v>
      </c>
      <c r="L143" s="7">
        <f t="shared" si="70"/>
        <v>0.49547793233302412</v>
      </c>
      <c r="M143" s="7">
        <f t="shared" si="71"/>
        <v>4.1796566654523968</v>
      </c>
      <c r="N143" s="7">
        <f t="shared" si="72"/>
        <v>5.5964647466177242</v>
      </c>
    </row>
    <row r="144" spans="1:14" x14ac:dyDescent="0.25">
      <c r="A144" s="2" t="s">
        <v>43</v>
      </c>
      <c r="B144" s="2" t="s">
        <v>24</v>
      </c>
      <c r="C144" s="24">
        <v>1.6347807950000001E-2</v>
      </c>
      <c r="D144" s="25">
        <f t="shared" si="56"/>
        <v>1.8699581298333334E-2</v>
      </c>
      <c r="E144" s="25">
        <v>1.8699581298333334E-2</v>
      </c>
      <c r="F144" s="23">
        <v>4.6009911631188283E-2</v>
      </c>
      <c r="G144" s="3">
        <v>61357430</v>
      </c>
      <c r="H144" s="4">
        <v>70349239000</v>
      </c>
      <c r="I144">
        <v>5163030000000000</v>
      </c>
      <c r="J144" s="4">
        <v>231185837351</v>
      </c>
      <c r="K144" s="7">
        <f t="shared" si="69"/>
        <v>0.87743782480871813</v>
      </c>
      <c r="L144" s="7">
        <f t="shared" si="70"/>
        <v>0.50372235947595179</v>
      </c>
      <c r="M144" s="7">
        <f t="shared" si="71"/>
        <v>4.1962957885317538</v>
      </c>
      <c r="N144" s="7">
        <f t="shared" si="72"/>
        <v>5.5774559728164235</v>
      </c>
    </row>
    <row r="145" spans="1:14" x14ac:dyDescent="0.25">
      <c r="A145" s="2" t="s">
        <v>43</v>
      </c>
      <c r="B145" s="2" t="s">
        <v>25</v>
      </c>
      <c r="C145" s="24">
        <v>1.9234122870000002E-2</v>
      </c>
      <c r="D145" s="25">
        <f t="shared" si="56"/>
        <v>1.8454943406666667E-2</v>
      </c>
      <c r="E145" s="25">
        <v>1.8454943406666667E-2</v>
      </c>
      <c r="F145" s="23">
        <v>5.546014270329902E-2</v>
      </c>
      <c r="G145" s="3">
        <v>61805267</v>
      </c>
      <c r="H145" s="4">
        <v>72543248000</v>
      </c>
      <c r="I145">
        <v>5146790000000000</v>
      </c>
      <c r="J145" s="4">
        <v>230808499364</v>
      </c>
      <c r="K145" s="7">
        <f t="shared" ref="K145" si="73">H145/G145/food/365</f>
        <v>0.89824667536284897</v>
      </c>
      <c r="L145" s="7">
        <f t="shared" ref="L145" si="74">I145/G145/btu/365</f>
        <v>0.49849947188544885</v>
      </c>
      <c r="M145" s="7">
        <f t="shared" ref="M145" si="75">J145/G145/mangoods/365</f>
        <v>4.1590901969966625</v>
      </c>
      <c r="N145" s="7">
        <f t="shared" ref="N145" si="76">SUM(K145:M145)</f>
        <v>5.5558363442449608</v>
      </c>
    </row>
    <row r="146" spans="1:14" x14ac:dyDescent="0.25">
      <c r="A146" s="2" t="s">
        <v>43</v>
      </c>
      <c r="B146" s="2" t="s">
        <v>26</v>
      </c>
      <c r="C146" s="24">
        <v>2.098472191E-2</v>
      </c>
      <c r="D146" s="25">
        <f t="shared" si="56"/>
        <v>1.9937359509999999E-2</v>
      </c>
      <c r="E146" s="25">
        <v>1.9937359509999999E-2</v>
      </c>
      <c r="F146" s="23">
        <v>3.2958475700307854E-2</v>
      </c>
      <c r="G146" s="3">
        <v>62244886</v>
      </c>
      <c r="H146" s="4">
        <v>67004126000</v>
      </c>
      <c r="I146">
        <v>5162420000000000</v>
      </c>
      <c r="J146" s="4">
        <v>235879693226</v>
      </c>
      <c r="K146" s="7">
        <f t="shared" ref="K146:K155" si="77">H146/G146/food/365</f>
        <v>0.82380036427780712</v>
      </c>
      <c r="L146" s="7">
        <f t="shared" ref="L146:L155" si="78">I146/G146/btu/365</f>
        <v>0.49648187656421333</v>
      </c>
      <c r="M146" s="7">
        <f t="shared" ref="M146:M155" si="79">J146/G146/mangoods/365</f>
        <v>4.2204514317547499</v>
      </c>
      <c r="N146" s="7">
        <f t="shared" ref="N146:N155" si="80">SUM(K146:M146)</f>
        <v>5.5407336725967706</v>
      </c>
    </row>
    <row r="147" spans="1:14" x14ac:dyDescent="0.25">
      <c r="A147" s="2" t="s">
        <v>43</v>
      </c>
      <c r="B147" s="2" t="s">
        <v>27</v>
      </c>
      <c r="C147" s="24">
        <v>2.1420896460000002E-2</v>
      </c>
      <c r="D147" s="25">
        <f t="shared" si="56"/>
        <v>1.6585939988600001E-2</v>
      </c>
      <c r="E147" s="25">
        <v>1.6585939988600001E-2</v>
      </c>
      <c r="F147" s="23">
        <v>3.0793988924822324E-2</v>
      </c>
      <c r="G147" s="3">
        <v>62704895</v>
      </c>
      <c r="H147" s="4">
        <v>73132673000</v>
      </c>
      <c r="I147">
        <v>5186590000000000</v>
      </c>
      <c r="J147" s="4">
        <v>241639243053</v>
      </c>
      <c r="K147" s="7">
        <f t="shared" si="77"/>
        <v>0.89255319950330769</v>
      </c>
      <c r="L147" s="7">
        <f t="shared" si="78"/>
        <v>0.49514707106713296</v>
      </c>
      <c r="M147" s="7">
        <f t="shared" si="79"/>
        <v>4.2917859145656125</v>
      </c>
      <c r="N147" s="7">
        <f t="shared" si="80"/>
        <v>5.679486185136053</v>
      </c>
    </row>
    <row r="148" spans="1:14" x14ac:dyDescent="0.25">
      <c r="A148" s="2" t="s">
        <v>43</v>
      </c>
      <c r="B148" s="2" t="s">
        <v>28</v>
      </c>
      <c r="C148" s="24">
        <v>1.7458693640000002E-2</v>
      </c>
      <c r="D148" s="25">
        <f t="shared" si="56"/>
        <v>1.5567661751933333E-2</v>
      </c>
      <c r="E148" s="25">
        <v>1.5567661751933333E-2</v>
      </c>
      <c r="F148" s="23">
        <v>3.9203846634940698E-2</v>
      </c>
      <c r="G148" s="3">
        <v>63179351</v>
      </c>
      <c r="H148" s="4">
        <v>69796212000</v>
      </c>
      <c r="I148">
        <v>5148950000000000</v>
      </c>
      <c r="J148" s="4">
        <v>245672185726</v>
      </c>
      <c r="K148" s="7">
        <f t="shared" si="77"/>
        <v>0.84543612615786601</v>
      </c>
      <c r="L148" s="7">
        <f t="shared" si="78"/>
        <v>0.48786229580325285</v>
      </c>
      <c r="M148" s="7">
        <f t="shared" si="79"/>
        <v>4.3306477266747061</v>
      </c>
      <c r="N148" s="7">
        <f t="shared" si="80"/>
        <v>5.6639461486358247</v>
      </c>
    </row>
    <row r="149" spans="1:14" x14ac:dyDescent="0.25">
      <c r="A149" s="2" t="s">
        <v>43</v>
      </c>
      <c r="B149" s="2" t="s">
        <v>29</v>
      </c>
      <c r="C149" s="24">
        <v>1.6751244960000002E-2</v>
      </c>
      <c r="D149" s="25">
        <f t="shared" si="56"/>
        <v>1.6177209398600002E-2</v>
      </c>
      <c r="E149" s="25">
        <v>1.6177209398600002E-2</v>
      </c>
      <c r="F149" s="23">
        <v>3.6442410072229814E-2</v>
      </c>
      <c r="G149" s="3">
        <v>63621381</v>
      </c>
      <c r="H149" s="4">
        <v>67435629000</v>
      </c>
      <c r="I149">
        <v>5192940000000000</v>
      </c>
      <c r="J149" s="4">
        <v>252174977044</v>
      </c>
      <c r="K149" s="7">
        <f t="shared" si="77"/>
        <v>0.81116729020575229</v>
      </c>
      <c r="L149" s="7">
        <f t="shared" si="78"/>
        <v>0.48861180318060921</v>
      </c>
      <c r="M149" s="7">
        <f t="shared" si="79"/>
        <v>4.4143923091842128</v>
      </c>
      <c r="N149" s="7">
        <f t="shared" si="80"/>
        <v>5.7141714025705745</v>
      </c>
    </row>
    <row r="150" spans="1:14" x14ac:dyDescent="0.25">
      <c r="A150" s="2" t="s">
        <v>43</v>
      </c>
      <c r="B150" s="2" t="s">
        <v>30</v>
      </c>
      <c r="C150" s="24">
        <v>1.48799806E-2</v>
      </c>
      <c r="D150" s="25" t="e">
        <f>IF(#REF!=A150,AVERAGE(C150:C155),"--")</f>
        <v>#REF!</v>
      </c>
      <c r="E150" s="25">
        <v>1.6642327431933331E-2</v>
      </c>
      <c r="F150" s="23">
        <v>3.8469442082772032E-2</v>
      </c>
      <c r="G150" s="3">
        <v>64016225</v>
      </c>
      <c r="H150" s="4">
        <v>65803987000</v>
      </c>
      <c r="I150">
        <v>5142150000000000</v>
      </c>
      <c r="J150" s="4">
        <v>257243884009</v>
      </c>
      <c r="K150" s="7">
        <f t="shared" si="77"/>
        <v>0.78665853018660881</v>
      </c>
      <c r="L150" s="7">
        <f t="shared" si="78"/>
        <v>0.48084867281958893</v>
      </c>
      <c r="M150" s="7">
        <f t="shared" si="79"/>
        <v>4.4753502128906062</v>
      </c>
      <c r="N150" s="7">
        <f t="shared" si="80"/>
        <v>5.742857415896804</v>
      </c>
    </row>
    <row r="151" spans="1:14" x14ac:dyDescent="0.25">
      <c r="A151" s="2" t="s">
        <v>43</v>
      </c>
      <c r="B151" s="2" t="s">
        <v>31</v>
      </c>
      <c r="C151" s="24">
        <v>2.8128619490000003E-2</v>
      </c>
      <c r="D151" s="25" t="e">
        <f>IF(#REF!=A151,AVERAGE(C151:C155),"--")</f>
        <v>#REF!</v>
      </c>
      <c r="E151" s="25">
        <v>1.56018564951E-2</v>
      </c>
      <c r="F151" s="23">
        <v>3.7601577133177244E-2</v>
      </c>
      <c r="G151" s="3">
        <v>64374984</v>
      </c>
      <c r="H151" s="4">
        <v>67850599000</v>
      </c>
      <c r="I151">
        <v>5248840000000000</v>
      </c>
      <c r="J151" s="4">
        <v>248889849656</v>
      </c>
      <c r="K151" s="7">
        <f t="shared" si="77"/>
        <v>0.80660453764539763</v>
      </c>
      <c r="L151" s="7">
        <f t="shared" si="78"/>
        <v>0.4880900352800871</v>
      </c>
      <c r="M151" s="7">
        <f t="shared" si="79"/>
        <v>4.3058815599465303</v>
      </c>
      <c r="N151" s="7">
        <f t="shared" si="80"/>
        <v>5.6005761328720149</v>
      </c>
    </row>
    <row r="152" spans="1:14" x14ac:dyDescent="0.25">
      <c r="A152" s="2" t="s">
        <v>43</v>
      </c>
      <c r="B152" s="2" t="s">
        <v>32</v>
      </c>
      <c r="C152" s="24">
        <v>8.762047816E-4</v>
      </c>
      <c r="D152" s="25" t="e">
        <f>IF(#REF!=A152,AVERAGE(C152:C155),"--")</f>
        <v>#REF!</v>
      </c>
      <c r="E152" s="25">
        <v>1.1760017951599998E-2</v>
      </c>
      <c r="F152" s="23">
        <v>4.4527438969253597E-2</v>
      </c>
      <c r="G152" s="3">
        <v>64707040</v>
      </c>
      <c r="H152" s="4">
        <v>68736957000</v>
      </c>
      <c r="I152">
        <v>4922580000000000</v>
      </c>
      <c r="J152" s="4">
        <v>234358906792</v>
      </c>
      <c r="K152" s="7">
        <f t="shared" si="77"/>
        <v>0.81294820633587073</v>
      </c>
      <c r="L152" s="7">
        <f t="shared" si="78"/>
        <v>0.45540205940815959</v>
      </c>
      <c r="M152" s="7">
        <f t="shared" si="79"/>
        <v>4.0336847973989753</v>
      </c>
      <c r="N152" s="7">
        <f t="shared" si="80"/>
        <v>5.3020350631430055</v>
      </c>
    </row>
    <row r="153" spans="1:14" x14ac:dyDescent="0.25">
      <c r="A153" s="2" t="s">
        <v>43</v>
      </c>
      <c r="B153" s="2" t="s">
        <v>33</v>
      </c>
      <c r="C153" s="24">
        <v>1.531122704E-2</v>
      </c>
      <c r="D153" s="25" t="e">
        <f>IF(#REF!=A153,AVERAGE(C153:C155),"--")</f>
        <v>#REF!</v>
      </c>
      <c r="E153" s="25">
        <v>1.1676507788849997E-2</v>
      </c>
      <c r="F153" s="23">
        <v>5.8359364746763731E-2</v>
      </c>
      <c r="G153" s="3">
        <v>65027507</v>
      </c>
      <c r="H153" s="4">
        <v>67058620000</v>
      </c>
      <c r="I153">
        <v>5202080000000000</v>
      </c>
      <c r="J153" s="4">
        <v>239890910378</v>
      </c>
      <c r="K153" s="7">
        <f t="shared" si="77"/>
        <v>0.78919007750369086</v>
      </c>
      <c r="L153" s="7">
        <f t="shared" si="78"/>
        <v>0.47888767866387133</v>
      </c>
      <c r="M153" s="7">
        <f t="shared" si="79"/>
        <v>4.1085513236543534</v>
      </c>
      <c r="N153" s="7">
        <f t="shared" si="80"/>
        <v>5.3766290798219156</v>
      </c>
    </row>
    <row r="154" spans="1:14" x14ac:dyDescent="0.25">
      <c r="A154" s="2" t="s">
        <v>43</v>
      </c>
      <c r="B154" s="2" t="s">
        <v>34</v>
      </c>
      <c r="C154" s="24">
        <v>2.1115979519999998E-2</v>
      </c>
      <c r="D154" s="25" t="e">
        <f>IF(#REF!=A154,AVERAGE(C154:C155),"--")</f>
        <v>#REF!</v>
      </c>
      <c r="E154" s="25">
        <v>9.43019471735E-3</v>
      </c>
      <c r="F154" s="23">
        <v>-4.7419564846493678E-3</v>
      </c>
      <c r="G154" s="3">
        <v>65342780</v>
      </c>
      <c r="H154" s="4">
        <v>69637839000</v>
      </c>
      <c r="I154">
        <v>5213780000000000</v>
      </c>
      <c r="J154" s="4">
        <v>249586209760</v>
      </c>
      <c r="K154" s="7">
        <f t="shared" si="77"/>
        <v>0.8155898023918321</v>
      </c>
      <c r="L154" s="7">
        <f t="shared" si="78"/>
        <v>0.47764895865575924</v>
      </c>
      <c r="M154" s="7">
        <f t="shared" si="79"/>
        <v>4.2539757196860961</v>
      </c>
      <c r="N154" s="7">
        <f t="shared" si="80"/>
        <v>5.5472144807336878</v>
      </c>
    </row>
    <row r="155" spans="1:14" x14ac:dyDescent="0.25">
      <c r="A155" s="2" t="s">
        <v>43</v>
      </c>
      <c r="B155" s="2" t="s">
        <v>35</v>
      </c>
      <c r="C155" s="24">
        <v>1.954195316E-2</v>
      </c>
      <c r="D155" s="25" t="e">
        <f>IF(#REF!=A155,AVERAGE(C155:C155),"--")</f>
        <v>#REF!</v>
      </c>
      <c r="E155" s="25">
        <v>7.6313360490166673E-3</v>
      </c>
      <c r="F155" s="23">
        <v>2.5153931089706427E-2</v>
      </c>
      <c r="G155" s="3">
        <v>65659809</v>
      </c>
      <c r="H155" s="4">
        <v>65709261000</v>
      </c>
      <c r="I155">
        <v>5222030000000000</v>
      </c>
      <c r="J155" s="4">
        <v>248973321392</v>
      </c>
      <c r="K155" s="7">
        <f t="shared" si="77"/>
        <v>0.76586297910399936</v>
      </c>
      <c r="L155" s="7">
        <f t="shared" si="78"/>
        <v>0.47609485521128719</v>
      </c>
      <c r="M155" s="7">
        <f t="shared" si="79"/>
        <v>4.2230403048404268</v>
      </c>
      <c r="N155" s="7">
        <f t="shared" si="80"/>
        <v>5.4649981391557132</v>
      </c>
    </row>
    <row r="156" spans="1:14" x14ac:dyDescent="0.25">
      <c r="A156" s="2" t="s">
        <v>44</v>
      </c>
      <c r="B156" s="2" t="s">
        <v>14</v>
      </c>
      <c r="C156" s="24">
        <v>4.0470368160000006E-2</v>
      </c>
      <c r="D156" s="25">
        <f t="shared" ref="D156:D198" si="81">IF(A162=A156,AVERAGE(C156:C161),"--")</f>
        <v>3.2379225951666667E-2</v>
      </c>
      <c r="E156" s="25">
        <v>3.2379225951666667E-2</v>
      </c>
      <c r="F156" s="23">
        <v>0.36441721053450826</v>
      </c>
      <c r="G156" s="3">
        <v>80013896</v>
      </c>
      <c r="H156" s="4">
        <v>45213531000</v>
      </c>
      <c r="I156">
        <v>6938600000000000</v>
      </c>
      <c r="J156" s="4">
        <v>530085143423</v>
      </c>
      <c r="K156" s="7">
        <f t="shared" ref="K156:K166" si="82">H156/G156/food/365</f>
        <v>0.43244125252159088</v>
      </c>
      <c r="L156" s="7">
        <f t="shared" ref="L156:L166" si="83">I156/G156/btu/365</f>
        <v>0.51911093268836217</v>
      </c>
      <c r="M156" s="7">
        <f t="shared" ref="M156:M166" si="84">J156/G156/mangoods/365</f>
        <v>7.3782309224910119</v>
      </c>
      <c r="N156" s="7">
        <f t="shared" ref="N156:N166" si="85">SUM(K156:M156)</f>
        <v>8.3297831077009654</v>
      </c>
    </row>
    <row r="157" spans="1:14" x14ac:dyDescent="0.25">
      <c r="A157" s="2" t="s">
        <v>44</v>
      </c>
      <c r="B157" s="2" t="s">
        <v>15</v>
      </c>
      <c r="C157" s="24">
        <v>5.0569793219999999E-2</v>
      </c>
      <c r="D157" s="25">
        <f t="shared" si="81"/>
        <v>2.8866446966666664E-2</v>
      </c>
      <c r="E157" s="25">
        <v>2.8866446966666664E-2</v>
      </c>
      <c r="F157" s="23">
        <v>8.0946372495719787E-2</v>
      </c>
      <c r="G157" s="3">
        <v>80624598</v>
      </c>
      <c r="H157" s="4">
        <v>43722756000</v>
      </c>
      <c r="I157">
        <v>6708490000000000</v>
      </c>
      <c r="J157" s="4">
        <v>513968151724</v>
      </c>
      <c r="K157" s="7">
        <f t="shared" si="82"/>
        <v>0.41501526958941609</v>
      </c>
      <c r="L157" s="7">
        <f t="shared" si="83"/>
        <v>0.49809359310850881</v>
      </c>
      <c r="M157" s="7">
        <f t="shared" si="84"/>
        <v>7.0997110661260443</v>
      </c>
      <c r="N157" s="7">
        <f t="shared" si="85"/>
        <v>8.0128199288239692</v>
      </c>
    </row>
    <row r="158" spans="1:14" x14ac:dyDescent="0.25">
      <c r="A158" s="2" t="s">
        <v>44</v>
      </c>
      <c r="B158" s="2" t="s">
        <v>16</v>
      </c>
      <c r="C158" s="24">
        <v>4.4745750549999998E-2</v>
      </c>
      <c r="D158" s="25">
        <f t="shared" si="81"/>
        <v>2.1956790265333332E-2</v>
      </c>
      <c r="E158" s="25">
        <v>2.1956790265333332E-2</v>
      </c>
      <c r="F158" s="23">
        <v>4.5109494256454274E-2</v>
      </c>
      <c r="G158" s="3">
        <v>81156363</v>
      </c>
      <c r="H158" s="4">
        <v>42878858000</v>
      </c>
      <c r="I158">
        <v>6261080000000000</v>
      </c>
      <c r="J158" s="4">
        <v>475519556995</v>
      </c>
      <c r="K158" s="7">
        <f t="shared" si="82"/>
        <v>0.40433817177691389</v>
      </c>
      <c r="L158" s="7">
        <f t="shared" si="83"/>
        <v>0.4618281679003205</v>
      </c>
      <c r="M158" s="7">
        <f t="shared" si="84"/>
        <v>6.5255607269688696</v>
      </c>
      <c r="N158" s="7">
        <f t="shared" si="85"/>
        <v>7.3917270666461041</v>
      </c>
    </row>
    <row r="159" spans="1:14" x14ac:dyDescent="0.25">
      <c r="A159" s="2" t="s">
        <v>44</v>
      </c>
      <c r="B159" s="2" t="s">
        <v>17</v>
      </c>
      <c r="C159" s="24">
        <v>2.693057381E-2</v>
      </c>
      <c r="D159" s="25">
        <f t="shared" si="81"/>
        <v>1.5474887080166666E-2</v>
      </c>
      <c r="E159" s="25">
        <v>1.5474887080166666E-2</v>
      </c>
      <c r="F159" s="23">
        <v>4.7789892547261958E-2</v>
      </c>
      <c r="G159" s="3">
        <v>81438348</v>
      </c>
      <c r="H159" s="4">
        <v>41349138000</v>
      </c>
      <c r="I159">
        <v>5972730000000000</v>
      </c>
      <c r="J159" s="4">
        <v>489314617577</v>
      </c>
      <c r="K159" s="7">
        <f t="shared" si="82"/>
        <v>0.38856315241057116</v>
      </c>
      <c r="L159" s="7">
        <f t="shared" si="83"/>
        <v>0.43903350861451146</v>
      </c>
      <c r="M159" s="7">
        <f t="shared" si="84"/>
        <v>6.6916198846051822</v>
      </c>
      <c r="N159" s="7">
        <f t="shared" si="85"/>
        <v>7.5192165456302646</v>
      </c>
    </row>
    <row r="160" spans="1:14" x14ac:dyDescent="0.25">
      <c r="A160" s="2" t="s">
        <v>44</v>
      </c>
      <c r="B160" s="2" t="s">
        <v>18</v>
      </c>
      <c r="C160" s="24">
        <v>1.706160524E-2</v>
      </c>
      <c r="D160" s="25">
        <f t="shared" si="81"/>
        <v>1.3386905090166669E-2</v>
      </c>
      <c r="E160" s="25">
        <v>1.3386905090166669E-2</v>
      </c>
      <c r="F160" s="23">
        <v>0.24439855358091545</v>
      </c>
      <c r="G160" s="3">
        <v>81678051</v>
      </c>
      <c r="H160" s="4">
        <v>42761308000</v>
      </c>
      <c r="I160">
        <v>5945710000000000</v>
      </c>
      <c r="J160" s="4">
        <v>487197553275</v>
      </c>
      <c r="K160" s="7">
        <f t="shared" si="82"/>
        <v>0.40065422231577708</v>
      </c>
      <c r="L160" s="7">
        <f t="shared" si="83"/>
        <v>0.43576475149071026</v>
      </c>
      <c r="M160" s="7">
        <f t="shared" si="84"/>
        <v>6.6431148516900267</v>
      </c>
      <c r="N160" s="7">
        <f t="shared" si="85"/>
        <v>7.4795338254965138</v>
      </c>
    </row>
    <row r="161" spans="1:14" x14ac:dyDescent="0.25">
      <c r="A161" s="2" t="s">
        <v>44</v>
      </c>
      <c r="B161" s="2" t="s">
        <v>19</v>
      </c>
      <c r="C161" s="24">
        <v>1.4497264729999999E-2</v>
      </c>
      <c r="D161" s="25">
        <f t="shared" si="81"/>
        <v>1.3849732443499999E-2</v>
      </c>
      <c r="E161" s="25">
        <v>1.3849732443499999E-2</v>
      </c>
      <c r="F161" s="23">
        <v>-0.14132118840024843</v>
      </c>
      <c r="G161" s="3">
        <v>81914831</v>
      </c>
      <c r="H161" s="4">
        <v>43550553000</v>
      </c>
      <c r="I161">
        <v>5869790000000000</v>
      </c>
      <c r="J161" s="4">
        <v>474153719076</v>
      </c>
      <c r="K161" s="7">
        <f t="shared" si="82"/>
        <v>0.40686960125886712</v>
      </c>
      <c r="L161" s="7">
        <f t="shared" si="83"/>
        <v>0.42895700604984471</v>
      </c>
      <c r="M161" s="7">
        <f t="shared" si="84"/>
        <v>6.4465692190170021</v>
      </c>
      <c r="N161" s="7">
        <f t="shared" si="85"/>
        <v>7.2823958263257138</v>
      </c>
    </row>
    <row r="162" spans="1:14" x14ac:dyDescent="0.25">
      <c r="A162" s="2" t="s">
        <v>44</v>
      </c>
      <c r="B162" s="2" t="s">
        <v>20</v>
      </c>
      <c r="C162" s="24">
        <v>1.9393694249999999E-2</v>
      </c>
      <c r="D162" s="25">
        <f t="shared" si="81"/>
        <v>1.3801530996833332E-2</v>
      </c>
      <c r="E162" s="25">
        <v>1.3801530996833332E-2</v>
      </c>
      <c r="F162" s="23">
        <v>3.1451332230960638E-3</v>
      </c>
      <c r="G162" s="3">
        <v>82034771</v>
      </c>
      <c r="H162" s="4">
        <v>43452961000</v>
      </c>
      <c r="I162">
        <v>5765050000000000</v>
      </c>
      <c r="J162" s="4">
        <v>492797519797</v>
      </c>
      <c r="K162" s="7">
        <f t="shared" si="82"/>
        <v>0.40536431528902211</v>
      </c>
      <c r="L162" s="7">
        <f t="shared" si="83"/>
        <v>0.42068676504240832</v>
      </c>
      <c r="M162" s="7">
        <f t="shared" si="84"/>
        <v>6.6902534666298266</v>
      </c>
      <c r="N162" s="7">
        <f t="shared" si="85"/>
        <v>7.5163045469612566</v>
      </c>
    </row>
    <row r="163" spans="1:14" x14ac:dyDescent="0.25">
      <c r="A163" s="2" t="s">
        <v>44</v>
      </c>
      <c r="B163" s="2" t="s">
        <v>21</v>
      </c>
      <c r="C163" s="24">
        <v>9.1118530119999996E-3</v>
      </c>
      <c r="D163" s="25">
        <f t="shared" si="81"/>
        <v>1.2292961565166667E-2</v>
      </c>
      <c r="E163" s="25">
        <v>1.2292961565166667E-2</v>
      </c>
      <c r="F163" s="23">
        <v>2.1027589117838863E-2</v>
      </c>
      <c r="G163" s="3">
        <v>82047195</v>
      </c>
      <c r="H163" s="4">
        <v>44451817000</v>
      </c>
      <c r="I163">
        <v>5436220000000000</v>
      </c>
      <c r="J163" s="4">
        <v>497987741599</v>
      </c>
      <c r="K163" s="7">
        <f t="shared" si="82"/>
        <v>0.41461965748211327</v>
      </c>
      <c r="L163" s="7">
        <f t="shared" si="83"/>
        <v>0.39663133970957959</v>
      </c>
      <c r="M163" s="7">
        <f t="shared" si="84"/>
        <v>6.7596925377148551</v>
      </c>
      <c r="N163" s="7">
        <f t="shared" si="85"/>
        <v>7.5709435349065481</v>
      </c>
    </row>
    <row r="164" spans="1:14" x14ac:dyDescent="0.25">
      <c r="A164" s="2" t="s">
        <v>44</v>
      </c>
      <c r="B164" s="2" t="s">
        <v>22</v>
      </c>
      <c r="C164" s="24">
        <v>5.8543314390000004E-3</v>
      </c>
      <c r="D164" s="25">
        <f t="shared" si="81"/>
        <v>1.3550541744833333E-2</v>
      </c>
      <c r="E164" s="25">
        <v>1.3550541744833333E-2</v>
      </c>
      <c r="F164" s="23">
        <v>1.9792801934182647E-2</v>
      </c>
      <c r="G164" s="3">
        <v>82100243</v>
      </c>
      <c r="H164" s="4">
        <v>46120763000</v>
      </c>
      <c r="I164">
        <v>5491880000000000</v>
      </c>
      <c r="J164" s="4">
        <v>503246248642</v>
      </c>
      <c r="K164" s="7">
        <f t="shared" si="82"/>
        <v>0.42990861668839109</v>
      </c>
      <c r="L164" s="7">
        <f t="shared" si="83"/>
        <v>0.40043343959891159</v>
      </c>
      <c r="M164" s="7">
        <f t="shared" si="84"/>
        <v>6.8266577778192072</v>
      </c>
      <c r="N164" s="7">
        <f t="shared" si="85"/>
        <v>7.65699983410651</v>
      </c>
    </row>
    <row r="165" spans="1:14" x14ac:dyDescent="0.25">
      <c r="A165" s="2" t="s">
        <v>44</v>
      </c>
      <c r="B165" s="2" t="s">
        <v>23</v>
      </c>
      <c r="C165" s="24">
        <v>1.440268187E-2</v>
      </c>
      <c r="D165" s="25">
        <f t="shared" si="81"/>
        <v>1.5153002591666668E-2</v>
      </c>
      <c r="E165" s="25">
        <v>1.5153002591666668E-2</v>
      </c>
      <c r="F165" s="23">
        <v>1.4077413490240387E-2</v>
      </c>
      <c r="G165" s="3">
        <v>82211508</v>
      </c>
      <c r="H165" s="4">
        <v>46794982000</v>
      </c>
      <c r="I165">
        <v>5430910000000000</v>
      </c>
      <c r="J165" s="4">
        <v>539441186404</v>
      </c>
      <c r="K165" s="7">
        <f t="shared" si="82"/>
        <v>0.43560291661311762</v>
      </c>
      <c r="L165" s="7">
        <f t="shared" si="83"/>
        <v>0.3954519599121859</v>
      </c>
      <c r="M165" s="7">
        <f t="shared" si="84"/>
        <v>7.3077472091472524</v>
      </c>
      <c r="N165" s="7">
        <f t="shared" si="85"/>
        <v>8.1388020856725554</v>
      </c>
    </row>
    <row r="166" spans="1:14" x14ac:dyDescent="0.25">
      <c r="A166" s="2" t="s">
        <v>44</v>
      </c>
      <c r="B166" s="2" t="s">
        <v>24</v>
      </c>
      <c r="C166" s="24">
        <v>1.9838569359999999E-2</v>
      </c>
      <c r="D166" s="25">
        <f t="shared" si="81"/>
        <v>1.5381602711666669E-2</v>
      </c>
      <c r="E166" s="25">
        <v>1.5381602711666669E-2</v>
      </c>
      <c r="F166" s="23">
        <v>1.1206437076787035E-2</v>
      </c>
      <c r="G166" s="3">
        <v>82349925</v>
      </c>
      <c r="H166" s="4">
        <v>46670495000</v>
      </c>
      <c r="I166">
        <v>5400320000000000</v>
      </c>
      <c r="J166" s="4">
        <v>546953350413</v>
      </c>
      <c r="K166" s="7">
        <f t="shared" si="82"/>
        <v>0.43371386714692711</v>
      </c>
      <c r="L166" s="7">
        <f t="shared" si="83"/>
        <v>0.39256360034403687</v>
      </c>
      <c r="M166" s="7">
        <f t="shared" si="84"/>
        <v>7.3970594214466976</v>
      </c>
      <c r="N166" s="7">
        <f t="shared" si="85"/>
        <v>8.223336888937661</v>
      </c>
    </row>
    <row r="167" spans="1:14" x14ac:dyDescent="0.25">
      <c r="A167" s="2" t="s">
        <v>44</v>
      </c>
      <c r="B167" s="2" t="s">
        <v>25</v>
      </c>
      <c r="C167" s="24">
        <v>1.4208056049999999E-2</v>
      </c>
      <c r="D167" s="25">
        <f t="shared" si="81"/>
        <v>1.5905744146666668E-2</v>
      </c>
      <c r="E167" s="25">
        <v>1.5905744146666668E-2</v>
      </c>
      <c r="F167" s="23">
        <v>2.6208961928648966E-2</v>
      </c>
      <c r="G167" s="3">
        <v>82488495</v>
      </c>
      <c r="H167" s="4">
        <v>44656377000</v>
      </c>
      <c r="I167">
        <v>5433250000000000</v>
      </c>
      <c r="J167" s="4">
        <v>533636341976</v>
      </c>
      <c r="K167" s="7">
        <f t="shared" ref="K167" si="86">H167/G167/food/365</f>
        <v>0.41429931428776479</v>
      </c>
      <c r="L167" s="7">
        <f t="shared" ref="L167" si="87">I167/G167/btu/365</f>
        <v>0.39429389219872529</v>
      </c>
      <c r="M167" s="7">
        <f t="shared" ref="M167" si="88">J167/G167/mangoods/365</f>
        <v>7.2048351253110585</v>
      </c>
      <c r="N167" s="7">
        <f t="shared" ref="N167" si="89">SUM(K167:M167)</f>
        <v>8.0134283317975488</v>
      </c>
    </row>
    <row r="168" spans="1:14" x14ac:dyDescent="0.25">
      <c r="A168" s="2" t="s">
        <v>44</v>
      </c>
      <c r="B168" s="2" t="s">
        <v>26</v>
      </c>
      <c r="C168" s="24">
        <v>1.0342277660000001E-2</v>
      </c>
      <c r="D168" s="25">
        <f t="shared" si="81"/>
        <v>1.7918371053333333E-2</v>
      </c>
      <c r="E168" s="25">
        <v>1.7918371053333333E-2</v>
      </c>
      <c r="F168" s="23">
        <v>1.8952968505591583E-2</v>
      </c>
      <c r="G168" s="3">
        <v>82534176</v>
      </c>
      <c r="H168" s="4">
        <v>42748192000</v>
      </c>
      <c r="I168">
        <v>5436180000000000</v>
      </c>
      <c r="J168" s="4">
        <v>539099726925</v>
      </c>
      <c r="K168" s="7">
        <f t="shared" ref="K168:K177" si="90">H168/G168/food/365</f>
        <v>0.39637662953865299</v>
      </c>
      <c r="L168" s="7">
        <f t="shared" ref="L168:L177" si="91">I168/G168/btu/365</f>
        <v>0.39428817248838344</v>
      </c>
      <c r="M168" s="7">
        <f t="shared" ref="M168:M177" si="92">J168/G168/mangoods/365</f>
        <v>7.2745698871448088</v>
      </c>
      <c r="N168" s="7">
        <f t="shared" ref="N168:N177" si="93">SUM(K168:M168)</f>
        <v>8.0652346891718452</v>
      </c>
    </row>
    <row r="169" spans="1:14" x14ac:dyDescent="0.25">
      <c r="A169" s="2" t="s">
        <v>44</v>
      </c>
      <c r="B169" s="2" t="s">
        <v>27</v>
      </c>
      <c r="C169" s="24">
        <v>1.665733409E-2</v>
      </c>
      <c r="D169" s="25">
        <f t="shared" si="81"/>
        <v>1.6715887493166669E-2</v>
      </c>
      <c r="E169" s="25">
        <v>1.6715887493166669E-2</v>
      </c>
      <c r="F169" s="23">
        <v>-1.5354058400411263E-2</v>
      </c>
      <c r="G169" s="3">
        <v>82516260</v>
      </c>
      <c r="H169" s="4">
        <v>47023843000</v>
      </c>
      <c r="I169">
        <v>5527000000000000</v>
      </c>
      <c r="J169" s="4">
        <v>558767917177</v>
      </c>
      <c r="K169" s="7">
        <f t="shared" si="90"/>
        <v>0.43611667470734516</v>
      </c>
      <c r="L169" s="7">
        <f t="shared" si="91"/>
        <v>0.40096241952218781</v>
      </c>
      <c r="M169" s="7">
        <f t="shared" si="92"/>
        <v>7.5416080052269905</v>
      </c>
      <c r="N169" s="7">
        <f t="shared" si="93"/>
        <v>8.3786870994565241</v>
      </c>
    </row>
    <row r="170" spans="1:14" x14ac:dyDescent="0.25">
      <c r="A170" s="2" t="s">
        <v>44</v>
      </c>
      <c r="B170" s="2" t="s">
        <v>28</v>
      </c>
      <c r="C170" s="24">
        <v>1.5469096520000001E-2</v>
      </c>
      <c r="D170" s="25">
        <f t="shared" si="81"/>
        <v>1.5779347079833334E-2</v>
      </c>
      <c r="E170" s="25">
        <v>1.5779347079833334E-2</v>
      </c>
      <c r="F170" s="23">
        <v>1.4856128971269422E-2</v>
      </c>
      <c r="G170" s="3">
        <v>82469422</v>
      </c>
      <c r="H170" s="4">
        <v>45532577000</v>
      </c>
      <c r="I170">
        <v>5445810000000000</v>
      </c>
      <c r="J170" s="4">
        <v>568260552823</v>
      </c>
      <c r="K170" s="7">
        <f t="shared" si="90"/>
        <v>0.42252595190860187</v>
      </c>
      <c r="L170" s="7">
        <f t="shared" si="91"/>
        <v>0.39529677876440228</v>
      </c>
      <c r="M170" s="7">
        <f t="shared" si="92"/>
        <v>7.6740846809032046</v>
      </c>
      <c r="N170" s="7">
        <f t="shared" si="93"/>
        <v>8.491907411576209</v>
      </c>
    </row>
    <row r="171" spans="1:14" x14ac:dyDescent="0.25">
      <c r="A171" s="2" t="s">
        <v>44</v>
      </c>
      <c r="B171" s="2" t="s">
        <v>29</v>
      </c>
      <c r="C171" s="24">
        <v>1.5774282590000001E-2</v>
      </c>
      <c r="D171" s="25">
        <f t="shared" si="81"/>
        <v>1.6659788534833332E-2</v>
      </c>
      <c r="E171" s="25">
        <v>1.6659788534833332E-2</v>
      </c>
      <c r="F171" s="23">
        <v>-2.2312663905648122E-3</v>
      </c>
      <c r="G171" s="3">
        <v>82376451</v>
      </c>
      <c r="H171" s="4">
        <v>44724623000</v>
      </c>
      <c r="I171">
        <v>5517580000000000</v>
      </c>
      <c r="J171" s="4">
        <v>617157876396</v>
      </c>
      <c r="K171" s="7">
        <f t="shared" si="90"/>
        <v>0.41549683494402817</v>
      </c>
      <c r="L171" s="7">
        <f t="shared" si="91"/>
        <v>0.40095838710657911</v>
      </c>
      <c r="M171" s="7">
        <f t="shared" si="92"/>
        <v>8.3438257721011233</v>
      </c>
      <c r="N171" s="7">
        <f t="shared" si="93"/>
        <v>9.16028099415173</v>
      </c>
    </row>
    <row r="172" spans="1:14" x14ac:dyDescent="0.25">
      <c r="A172" s="2" t="s">
        <v>44</v>
      </c>
      <c r="B172" s="2" t="s">
        <v>30</v>
      </c>
      <c r="C172" s="24">
        <v>2.298341797E-2</v>
      </c>
      <c r="D172" s="25" t="e">
        <f>IF(#REF!=A172,AVERAGE(C172:C177),"--")</f>
        <v>#REF!</v>
      </c>
      <c r="E172" s="25">
        <v>1.7378226306499999E-2</v>
      </c>
      <c r="F172" s="23">
        <v>5.2753812191832505E-3</v>
      </c>
      <c r="G172" s="3">
        <v>82266372</v>
      </c>
      <c r="H172" s="4">
        <v>45669069000</v>
      </c>
      <c r="I172">
        <v>5495750000000000</v>
      </c>
      <c r="J172" s="4">
        <v>643245544795</v>
      </c>
      <c r="K172" s="7">
        <f t="shared" si="90"/>
        <v>0.42483855411159271</v>
      </c>
      <c r="L172" s="7">
        <f t="shared" si="91"/>
        <v>0.39990640920370613</v>
      </c>
      <c r="M172" s="7">
        <f t="shared" si="92"/>
        <v>8.7081614097236546</v>
      </c>
      <c r="N172" s="7">
        <f t="shared" si="93"/>
        <v>9.5329063730389532</v>
      </c>
    </row>
    <row r="173" spans="1:14" x14ac:dyDescent="0.25">
      <c r="A173" s="2" t="s">
        <v>44</v>
      </c>
      <c r="B173" s="2" t="s">
        <v>31</v>
      </c>
      <c r="C173" s="24">
        <v>2.628381749E-2</v>
      </c>
      <c r="D173" s="25" t="e">
        <f>IF(#REF!=A173,AVERAGE(C173:C177),"--")</f>
        <v>#REF!</v>
      </c>
      <c r="E173" s="25">
        <v>1.6055524944833335E-2</v>
      </c>
      <c r="F173" s="23">
        <v>2.8618739695339235E-2</v>
      </c>
      <c r="G173" s="3">
        <v>82110097</v>
      </c>
      <c r="H173" s="4">
        <v>47525912000</v>
      </c>
      <c r="I173">
        <v>5332260000000000</v>
      </c>
      <c r="J173" s="4">
        <v>629791954783</v>
      </c>
      <c r="K173" s="7">
        <f t="shared" si="90"/>
        <v>0.4429533629509364</v>
      </c>
      <c r="L173" s="7">
        <f t="shared" si="91"/>
        <v>0.38874829135185579</v>
      </c>
      <c r="M173" s="7">
        <f t="shared" si="92"/>
        <v>8.5422557881966164</v>
      </c>
      <c r="N173" s="7">
        <f t="shared" si="93"/>
        <v>9.3739574424994085</v>
      </c>
    </row>
    <row r="174" spans="1:14" x14ac:dyDescent="0.25">
      <c r="A174" s="2" t="s">
        <v>44</v>
      </c>
      <c r="B174" s="2" t="s">
        <v>32</v>
      </c>
      <c r="C174" s="24">
        <v>3.127376299E-3</v>
      </c>
      <c r="D174" s="25" t="e">
        <f>IF(#REF!=A174,AVERAGE(C174:C177),"--")</f>
        <v>#REF!</v>
      </c>
      <c r="E174" s="25">
        <v>1.3186218610666668E-2</v>
      </c>
      <c r="F174" s="23">
        <v>5.4650486070695781E-2</v>
      </c>
      <c r="G174" s="3">
        <v>81902307</v>
      </c>
      <c r="H174" s="4">
        <v>48539586000</v>
      </c>
      <c r="I174">
        <v>5033130000000000</v>
      </c>
      <c r="J174" s="4">
        <v>508163296205</v>
      </c>
      <c r="K174" s="7">
        <f t="shared" si="90"/>
        <v>0.45354882039129046</v>
      </c>
      <c r="L174" s="7">
        <f t="shared" si="91"/>
        <v>0.36787117024363825</v>
      </c>
      <c r="M174" s="7">
        <f t="shared" si="92"/>
        <v>6.9100181309137918</v>
      </c>
      <c r="N174" s="7">
        <f t="shared" si="93"/>
        <v>7.7314381215487202</v>
      </c>
    </row>
    <row r="175" spans="1:14" x14ac:dyDescent="0.25">
      <c r="A175" s="2" t="s">
        <v>44</v>
      </c>
      <c r="B175" s="2" t="s">
        <v>33</v>
      </c>
      <c r="C175" s="24">
        <v>1.103809161E-2</v>
      </c>
      <c r="D175" s="25" t="e">
        <f>IF(#REF!=A175,AVERAGE(C175:C177),"--")</f>
        <v>#REF!</v>
      </c>
      <c r="E175" s="25">
        <v>1.3522356793333334E-2</v>
      </c>
      <c r="F175" s="23">
        <v>5.9350483272158749E-2</v>
      </c>
      <c r="G175" s="3">
        <v>81776930</v>
      </c>
      <c r="H175" s="4">
        <v>46749852000</v>
      </c>
      <c r="I175">
        <v>5082400000000000</v>
      </c>
      <c r="J175" s="4">
        <v>605206716968</v>
      </c>
      <c r="K175" s="7">
        <f t="shared" si="90"/>
        <v>0.43749545598877643</v>
      </c>
      <c r="L175" s="7">
        <f t="shared" si="91"/>
        <v>0.37204183754587156</v>
      </c>
      <c r="M175" s="7">
        <f t="shared" si="92"/>
        <v>8.2422344771720244</v>
      </c>
      <c r="N175" s="7">
        <f t="shared" si="93"/>
        <v>9.0517717707066723</v>
      </c>
    </row>
    <row r="176" spans="1:14" x14ac:dyDescent="0.25">
      <c r="A176" s="2" t="s">
        <v>44</v>
      </c>
      <c r="B176" s="2" t="s">
        <v>34</v>
      </c>
      <c r="C176" s="24">
        <v>2.0751745249999998E-2</v>
      </c>
      <c r="D176" s="25" t="e">
        <f>IF(#REF!=A176,AVERAGE(C176:C177),"--")</f>
        <v>#REF!</v>
      </c>
      <c r="E176" s="25">
        <v>1.2502255899666666E-2</v>
      </c>
      <c r="F176" s="23">
        <v>-3.3073170489129389E-2</v>
      </c>
      <c r="G176" s="3">
        <v>80274983</v>
      </c>
      <c r="H176" s="4">
        <v>47404437000</v>
      </c>
      <c r="I176">
        <v>4959050000000000</v>
      </c>
      <c r="J176" s="4">
        <v>655606460034</v>
      </c>
      <c r="K176" s="7">
        <f t="shared" si="90"/>
        <v>0.4519213714272981</v>
      </c>
      <c r="L176" s="7">
        <f t="shared" si="91"/>
        <v>0.36980434183579147</v>
      </c>
      <c r="M176" s="7">
        <f t="shared" si="92"/>
        <v>9.0956770181066826</v>
      </c>
      <c r="N176" s="7">
        <f t="shared" si="93"/>
        <v>9.9174027313697728</v>
      </c>
    </row>
    <row r="177" spans="1:14" x14ac:dyDescent="0.25">
      <c r="A177" s="2" t="s">
        <v>44</v>
      </c>
      <c r="B177" s="2" t="s">
        <v>35</v>
      </c>
      <c r="C177" s="24">
        <v>2.0084909219999999E-2</v>
      </c>
      <c r="D177" s="25" t="e">
        <f>IF(#REF!=A177,AVERAGE(C177:C177),"--")</f>
        <v>#REF!</v>
      </c>
      <c r="E177" s="25">
        <v>1.1559459288E-2</v>
      </c>
      <c r="F177" s="23">
        <v>5.7600946301261668E-3</v>
      </c>
      <c r="G177" s="3">
        <v>80425823</v>
      </c>
      <c r="H177" s="4">
        <v>47781411000</v>
      </c>
      <c r="I177">
        <v>5001110000000000</v>
      </c>
      <c r="J177" s="4">
        <v>643860178513</v>
      </c>
      <c r="K177" s="7">
        <f t="shared" si="90"/>
        <v>0.45466085636883036</v>
      </c>
      <c r="L177" s="7">
        <f t="shared" si="91"/>
        <v>0.3722413668832335</v>
      </c>
      <c r="M177" s="7">
        <f t="shared" si="92"/>
        <v>8.9159593622483548</v>
      </c>
      <c r="N177" s="7">
        <f t="shared" si="93"/>
        <v>9.7428615855004193</v>
      </c>
    </row>
    <row r="178" spans="1:14" x14ac:dyDescent="0.25">
      <c r="A178" s="2" t="s">
        <v>45</v>
      </c>
      <c r="B178" s="2" t="s">
        <v>4</v>
      </c>
      <c r="C178" s="24">
        <v>0.24506066839999999</v>
      </c>
      <c r="D178" s="25">
        <f t="shared" si="81"/>
        <v>0.21077264235000001</v>
      </c>
      <c r="E178" s="25">
        <v>0.21077264235000001</v>
      </c>
      <c r="F178" s="23">
        <v>0.35274032062040872</v>
      </c>
      <c r="G178" s="3">
        <v>9729350</v>
      </c>
      <c r="H178" s="4">
        <v>15203295000</v>
      </c>
      <c r="I178">
        <v>178194119622620</v>
      </c>
      <c r="J178" s="4">
        <v>20463564241</v>
      </c>
      <c r="K178" s="7">
        <f t="shared" ref="K178:K193" si="94">H178/G178/food/365</f>
        <v>1.1958535705661044</v>
      </c>
      <c r="L178" s="7">
        <f t="shared" ref="L178:L193" si="95">I178/G178/btu/365</f>
        <v>0.10963854980674528</v>
      </c>
      <c r="M178" s="7">
        <f t="shared" ref="M178:M193" si="96">J178/G178/mangoods/365</f>
        <v>2.3424454221130491</v>
      </c>
      <c r="N178" s="7">
        <f t="shared" ref="N178:N193" si="97">SUM(K178:M178)</f>
        <v>3.6479375424858986</v>
      </c>
    </row>
    <row r="179" spans="1:14" x14ac:dyDescent="0.25">
      <c r="A179" s="2" t="s">
        <v>45</v>
      </c>
      <c r="B179" s="2" t="s">
        <v>5</v>
      </c>
      <c r="C179" s="24">
        <v>0.2099108482</v>
      </c>
      <c r="D179" s="25">
        <f t="shared" si="81"/>
        <v>0.19725735028333335</v>
      </c>
      <c r="E179" s="25">
        <v>0.19725735028333335</v>
      </c>
      <c r="F179" s="23">
        <v>0.75291634579732558</v>
      </c>
      <c r="G179" s="3">
        <v>9789513</v>
      </c>
      <c r="H179" s="4">
        <v>15685254000</v>
      </c>
      <c r="I179">
        <v>212944355720087</v>
      </c>
      <c r="J179" s="4">
        <v>20021662707</v>
      </c>
      <c r="K179" s="7">
        <f t="shared" si="94"/>
        <v>1.2261809858320412</v>
      </c>
      <c r="L179" s="7">
        <f t="shared" si="95"/>
        <v>0.13021433182413741</v>
      </c>
      <c r="M179" s="7">
        <f t="shared" si="96"/>
        <v>2.2777763626304814</v>
      </c>
      <c r="N179" s="7">
        <f t="shared" si="97"/>
        <v>3.6341716802866602</v>
      </c>
    </row>
    <row r="180" spans="1:14" x14ac:dyDescent="0.25">
      <c r="A180" s="2" t="s">
        <v>45</v>
      </c>
      <c r="B180" s="2" t="s">
        <v>6</v>
      </c>
      <c r="C180" s="24">
        <v>0.20179483249999999</v>
      </c>
      <c r="D180" s="25">
        <f t="shared" si="81"/>
        <v>0.18482026813333333</v>
      </c>
      <c r="E180" s="25">
        <v>0.18482026813333333</v>
      </c>
      <c r="F180" s="23">
        <v>-3.0581363185211985E-2</v>
      </c>
      <c r="G180" s="3">
        <v>9846627</v>
      </c>
      <c r="H180" s="4">
        <v>14818069000</v>
      </c>
      <c r="I180">
        <v>222832532213013</v>
      </c>
      <c r="J180" s="4">
        <v>19673944460</v>
      </c>
      <c r="K180" s="7">
        <f t="shared" si="94"/>
        <v>1.1516704797572392</v>
      </c>
      <c r="L180" s="7">
        <f t="shared" si="95"/>
        <v>0.13547053621004537</v>
      </c>
      <c r="M180" s="7">
        <f t="shared" si="96"/>
        <v>2.2252355151803966</v>
      </c>
      <c r="N180" s="7">
        <f t="shared" si="97"/>
        <v>3.5123765311476811</v>
      </c>
    </row>
    <row r="181" spans="1:14" x14ac:dyDescent="0.25">
      <c r="A181" s="2" t="s">
        <v>45</v>
      </c>
      <c r="B181" s="2" t="s">
        <v>7</v>
      </c>
      <c r="C181" s="24">
        <v>0.18456852139999999</v>
      </c>
      <c r="D181" s="25">
        <f t="shared" si="81"/>
        <v>0.17394707583333333</v>
      </c>
      <c r="E181" s="25">
        <v>0.17394707583333333</v>
      </c>
      <c r="F181" s="23">
        <v>0.41935565085306048</v>
      </c>
      <c r="G181" s="3">
        <v>9895801</v>
      </c>
      <c r="H181" s="4">
        <v>15084996000</v>
      </c>
      <c r="I181">
        <v>241620242141183</v>
      </c>
      <c r="J181" s="4">
        <v>19913202247</v>
      </c>
      <c r="K181" s="7">
        <f t="shared" si="94"/>
        <v>1.1665902838298632</v>
      </c>
      <c r="L181" s="7">
        <f t="shared" si="95"/>
        <v>0.14616254721600777</v>
      </c>
      <c r="M181" s="7">
        <f t="shared" si="96"/>
        <v>2.2411048726023344</v>
      </c>
      <c r="N181" s="7">
        <f t="shared" si="97"/>
        <v>3.5538577036482053</v>
      </c>
    </row>
    <row r="182" spans="1:14" x14ac:dyDescent="0.25">
      <c r="A182" s="2" t="s">
        <v>45</v>
      </c>
      <c r="B182" s="2" t="s">
        <v>8</v>
      </c>
      <c r="C182" s="24">
        <v>0.1931465181</v>
      </c>
      <c r="D182" s="25">
        <f t="shared" si="81"/>
        <v>0.17724148833333334</v>
      </c>
      <c r="E182" s="25">
        <v>0.17724148833333334</v>
      </c>
      <c r="F182" s="23">
        <v>0.23313565385002111</v>
      </c>
      <c r="G182" s="3">
        <v>9934300</v>
      </c>
      <c r="H182" s="4">
        <v>16221634000</v>
      </c>
      <c r="I182">
        <v>254081759546205</v>
      </c>
      <c r="J182" s="4">
        <v>20616468158</v>
      </c>
      <c r="K182" s="7">
        <f t="shared" si="94"/>
        <v>1.2496299817373417</v>
      </c>
      <c r="L182" s="7">
        <f t="shared" si="95"/>
        <v>0.15310520610118997</v>
      </c>
      <c r="M182" s="7">
        <f t="shared" si="96"/>
        <v>2.3112611813058725</v>
      </c>
      <c r="N182" s="7">
        <f t="shared" si="97"/>
        <v>3.7139963691444042</v>
      </c>
    </row>
    <row r="183" spans="1:14" x14ac:dyDescent="0.25">
      <c r="A183" s="2" t="s">
        <v>45</v>
      </c>
      <c r="B183" s="2" t="s">
        <v>9</v>
      </c>
      <c r="C183" s="24">
        <v>0.23015446549999999</v>
      </c>
      <c r="D183" s="25">
        <f t="shared" si="81"/>
        <v>0.15870798348666665</v>
      </c>
      <c r="E183" s="25">
        <v>0.15870798348666665</v>
      </c>
      <c r="F183" s="23">
        <v>0.18812422384073546</v>
      </c>
      <c r="G183" s="3">
        <v>9967213</v>
      </c>
      <c r="H183" s="4">
        <v>14499585000</v>
      </c>
      <c r="I183">
        <v>269852776393899</v>
      </c>
      <c r="J183" s="4">
        <v>20598046000</v>
      </c>
      <c r="K183" s="7">
        <f t="shared" si="94"/>
        <v>1.1132839343976901</v>
      </c>
      <c r="L183" s="7">
        <f t="shared" si="95"/>
        <v>0.16207158987033035</v>
      </c>
      <c r="M183" s="7">
        <f t="shared" si="96"/>
        <v>2.3015706613422218</v>
      </c>
      <c r="N183" s="7">
        <f t="shared" si="97"/>
        <v>3.5769261856102421</v>
      </c>
    </row>
    <row r="184" spans="1:14" x14ac:dyDescent="0.25">
      <c r="A184" s="2" t="s">
        <v>45</v>
      </c>
      <c r="B184" s="2" t="s">
        <v>10</v>
      </c>
      <c r="C184" s="24">
        <v>0.16396891599999999</v>
      </c>
      <c r="D184" s="25">
        <f t="shared" si="81"/>
        <v>0.12957558387666668</v>
      </c>
      <c r="E184" s="25">
        <v>0.12957558387666668</v>
      </c>
      <c r="F184" s="23">
        <v>0.23199916059307291</v>
      </c>
      <c r="G184" s="3">
        <v>10000595</v>
      </c>
      <c r="H184" s="4">
        <v>14375849000</v>
      </c>
      <c r="I184">
        <v>293380804525950</v>
      </c>
      <c r="J184" s="4">
        <v>20104562421</v>
      </c>
      <c r="K184" s="7">
        <f t="shared" si="94"/>
        <v>1.100099004199554</v>
      </c>
      <c r="L184" s="7">
        <f t="shared" si="95"/>
        <v>0.17561418657810171</v>
      </c>
      <c r="M184" s="7">
        <f t="shared" si="96"/>
        <v>2.2389315369982059</v>
      </c>
      <c r="N184" s="7">
        <f t="shared" si="97"/>
        <v>3.5146447277758615</v>
      </c>
    </row>
    <row r="185" spans="1:14" x14ac:dyDescent="0.25">
      <c r="A185" s="2" t="s">
        <v>45</v>
      </c>
      <c r="B185" s="2" t="s">
        <v>11</v>
      </c>
      <c r="C185" s="24">
        <v>0.1352883553</v>
      </c>
      <c r="D185" s="25">
        <f t="shared" si="81"/>
        <v>0.11019113431666666</v>
      </c>
      <c r="E185" s="25">
        <v>0.11019113431666666</v>
      </c>
      <c r="F185" s="23">
        <v>0.20928190984073547</v>
      </c>
      <c r="G185" s="3">
        <v>10036983</v>
      </c>
      <c r="H185" s="4">
        <v>15354118000</v>
      </c>
      <c r="I185">
        <v>300569191851366</v>
      </c>
      <c r="J185" s="4">
        <v>21002642662</v>
      </c>
      <c r="K185" s="7">
        <f t="shared" si="94"/>
        <v>1.1707004741996407</v>
      </c>
      <c r="L185" s="7">
        <f t="shared" si="95"/>
        <v>0.17926479799367284</v>
      </c>
      <c r="M185" s="7">
        <f t="shared" si="96"/>
        <v>2.3304660643949213</v>
      </c>
      <c r="N185" s="7">
        <f t="shared" si="97"/>
        <v>3.6804313365882351</v>
      </c>
    </row>
    <row r="186" spans="1:14" x14ac:dyDescent="0.25">
      <c r="A186" s="2" t="s">
        <v>45</v>
      </c>
      <c r="B186" s="2" t="s">
        <v>12</v>
      </c>
      <c r="C186" s="24">
        <v>0.13655567870000002</v>
      </c>
      <c r="D186" s="25">
        <f t="shared" si="81"/>
        <v>9.2037471538333346E-2</v>
      </c>
      <c r="E186" s="25">
        <v>9.2037471538333346E-2</v>
      </c>
      <c r="F186" s="23">
        <v>0.33289631933082564</v>
      </c>
      <c r="G186" s="3">
        <v>10089498</v>
      </c>
      <c r="H186" s="4">
        <v>16066621000</v>
      </c>
      <c r="I186">
        <v>303396650130383</v>
      </c>
      <c r="J186" s="4">
        <v>21462505800</v>
      </c>
      <c r="K186" s="7">
        <f t="shared" si="94"/>
        <v>1.2186502991401134</v>
      </c>
      <c r="L186" s="7">
        <f t="shared" si="95"/>
        <v>0.18000930857617825</v>
      </c>
      <c r="M186" s="7">
        <f t="shared" si="96"/>
        <v>2.3690972869800371</v>
      </c>
      <c r="N186" s="7">
        <f t="shared" si="97"/>
        <v>3.7677568946963289</v>
      </c>
    </row>
    <row r="187" spans="1:14" x14ac:dyDescent="0.25">
      <c r="A187" s="2" t="s">
        <v>45</v>
      </c>
      <c r="B187" s="2" t="s">
        <v>13</v>
      </c>
      <c r="C187" s="24">
        <v>0.2043349964</v>
      </c>
      <c r="D187" s="25">
        <f t="shared" si="81"/>
        <v>7.4530159471666663E-2</v>
      </c>
      <c r="E187" s="25">
        <v>7.4530159471666663E-2</v>
      </c>
      <c r="F187" s="23">
        <v>0.33362665322679019</v>
      </c>
      <c r="G187" s="3">
        <v>10196792</v>
      </c>
      <c r="H187" s="4">
        <v>13513804000</v>
      </c>
      <c r="I187">
        <v>297428367159941</v>
      </c>
      <c r="J187" s="4">
        <v>20900169403</v>
      </c>
      <c r="K187" s="7">
        <f t="shared" si="94"/>
        <v>1.0142339977074333</v>
      </c>
      <c r="L187" s="7">
        <f t="shared" si="95"/>
        <v>0.17461138916683153</v>
      </c>
      <c r="M187" s="7">
        <f t="shared" si="96"/>
        <v>2.2827495942822082</v>
      </c>
      <c r="N187" s="7">
        <f t="shared" si="97"/>
        <v>3.471594981156473</v>
      </c>
    </row>
    <row r="188" spans="1:14" x14ac:dyDescent="0.25">
      <c r="A188" s="2" t="s">
        <v>45</v>
      </c>
      <c r="B188" s="2" t="s">
        <v>19</v>
      </c>
      <c r="C188" s="24">
        <v>8.1945489019999998E-2</v>
      </c>
      <c r="D188" s="25">
        <f t="shared" si="81"/>
        <v>4.6097605054999997E-2</v>
      </c>
      <c r="E188" s="25">
        <v>4.6097605054999997E-2</v>
      </c>
      <c r="F188" s="23">
        <v>9.5562797693657497E-2</v>
      </c>
      <c r="G188" s="3">
        <v>10608800</v>
      </c>
      <c r="H188" s="4">
        <v>16245303000</v>
      </c>
      <c r="I188">
        <v>341342545936187</v>
      </c>
      <c r="J188" s="4">
        <v>19170246995</v>
      </c>
      <c r="K188" s="7">
        <f t="shared" si="94"/>
        <v>1.1718868011560866</v>
      </c>
      <c r="L188" s="7">
        <f t="shared" si="95"/>
        <v>0.19260958803583922</v>
      </c>
      <c r="M188" s="7">
        <f t="shared" si="96"/>
        <v>2.0124888129319398</v>
      </c>
      <c r="N188" s="7">
        <f t="shared" si="97"/>
        <v>3.3769852021238655</v>
      </c>
    </row>
    <row r="189" spans="1:14" x14ac:dyDescent="0.25">
      <c r="A189" s="2" t="s">
        <v>45</v>
      </c>
      <c r="B189" s="2" t="s">
        <v>20</v>
      </c>
      <c r="C189" s="24">
        <v>5.5360067839999999E-2</v>
      </c>
      <c r="D189" s="25">
        <f t="shared" si="81"/>
        <v>3.8488955128333328E-2</v>
      </c>
      <c r="E189" s="25">
        <v>3.8488955128333328E-2</v>
      </c>
      <c r="F189" s="23">
        <v>0.11319848061873605</v>
      </c>
      <c r="G189" s="3">
        <v>10661259</v>
      </c>
      <c r="H189" s="4">
        <v>15602113000</v>
      </c>
      <c r="I189">
        <v>333652183117840</v>
      </c>
      <c r="J189" s="4">
        <v>19308774981</v>
      </c>
      <c r="K189" s="7">
        <f t="shared" si="94"/>
        <v>1.1199510309203613</v>
      </c>
      <c r="L189" s="7">
        <f t="shared" si="95"/>
        <v>0.18734375374379192</v>
      </c>
      <c r="M189" s="7">
        <f t="shared" si="96"/>
        <v>2.0170573934725637</v>
      </c>
      <c r="N189" s="7">
        <f t="shared" si="97"/>
        <v>3.3243521781367171</v>
      </c>
    </row>
    <row r="190" spans="1:14" x14ac:dyDescent="0.25">
      <c r="A190" s="2" t="s">
        <v>45</v>
      </c>
      <c r="B190" s="2" t="s">
        <v>21</v>
      </c>
      <c r="C190" s="24">
        <v>4.7662218640000004E-2</v>
      </c>
      <c r="D190" s="25">
        <f t="shared" si="81"/>
        <v>3.5146696963333328E-2</v>
      </c>
      <c r="E190" s="25">
        <v>3.5146696963333328E-2</v>
      </c>
      <c r="F190" s="23">
        <v>9.9632058212912877E-2</v>
      </c>
      <c r="G190" s="3">
        <v>10720509</v>
      </c>
      <c r="H190" s="4">
        <v>16391812000</v>
      </c>
      <c r="I190">
        <v>336012021708956</v>
      </c>
      <c r="J190" s="4">
        <v>20073229203</v>
      </c>
      <c r="K190" s="7">
        <f t="shared" si="94"/>
        <v>1.17013418584504</v>
      </c>
      <c r="L190" s="7">
        <f t="shared" si="95"/>
        <v>0.18762605659734344</v>
      </c>
      <c r="M190" s="7">
        <f t="shared" si="96"/>
        <v>2.0853255590122708</v>
      </c>
      <c r="N190" s="7">
        <f t="shared" si="97"/>
        <v>3.4430858014546541</v>
      </c>
    </row>
    <row r="191" spans="1:14" x14ac:dyDescent="0.25">
      <c r="A191" s="2" t="s">
        <v>45</v>
      </c>
      <c r="B191" s="2" t="s">
        <v>22</v>
      </c>
      <c r="C191" s="24">
        <v>2.6366378629999999E-2</v>
      </c>
      <c r="D191" s="25">
        <f t="shared" si="81"/>
        <v>3.2034408788333336E-2</v>
      </c>
      <c r="E191" s="25">
        <v>3.2034408788333336E-2</v>
      </c>
      <c r="F191" s="23">
        <v>4.5199641094661347E-2</v>
      </c>
      <c r="G191" s="3">
        <v>10761698</v>
      </c>
      <c r="H191" s="4">
        <v>16744853000</v>
      </c>
      <c r="I191">
        <v>336670072476673</v>
      </c>
      <c r="J191" s="4">
        <v>22030177534</v>
      </c>
      <c r="K191" s="7">
        <f t="shared" si="94"/>
        <v>1.1907611249684376</v>
      </c>
      <c r="L191" s="7">
        <f t="shared" si="95"/>
        <v>0.18727398545610976</v>
      </c>
      <c r="M191" s="7">
        <f t="shared" si="96"/>
        <v>2.2798654908852996</v>
      </c>
      <c r="N191" s="7">
        <f t="shared" si="97"/>
        <v>3.657900601309847</v>
      </c>
    </row>
    <row r="192" spans="1:14" x14ac:dyDescent="0.25">
      <c r="A192" s="2" t="s">
        <v>45</v>
      </c>
      <c r="B192" s="2" t="s">
        <v>23</v>
      </c>
      <c r="C192" s="24">
        <v>3.15118063E-2</v>
      </c>
      <c r="D192" s="25">
        <f t="shared" si="81"/>
        <v>3.3548468249999998E-2</v>
      </c>
      <c r="E192" s="25">
        <v>3.3548468249999998E-2</v>
      </c>
      <c r="F192" s="23">
        <v>8.2376506778266689E-2</v>
      </c>
      <c r="G192" s="3">
        <v>10805808</v>
      </c>
      <c r="H192" s="4">
        <v>17052657000</v>
      </c>
      <c r="I192">
        <v>350273159464574</v>
      </c>
      <c r="J192" s="4">
        <v>22623141196</v>
      </c>
      <c r="K192" s="7">
        <f t="shared" si="94"/>
        <v>1.207699590222699</v>
      </c>
      <c r="L192" s="7">
        <f t="shared" si="95"/>
        <v>0.19404540097953568</v>
      </c>
      <c r="M192" s="7">
        <f t="shared" si="96"/>
        <v>2.3316732367921009</v>
      </c>
      <c r="N192" s="7">
        <f t="shared" si="97"/>
        <v>3.7334182279943358</v>
      </c>
    </row>
    <row r="193" spans="1:14" x14ac:dyDescent="0.25">
      <c r="A193" s="2" t="s">
        <v>45</v>
      </c>
      <c r="B193" s="2" t="s">
        <v>24</v>
      </c>
      <c r="C193" s="24">
        <v>3.3739669899999998E-2</v>
      </c>
      <c r="D193" s="25">
        <f t="shared" si="81"/>
        <v>3.3623073750000003E-2</v>
      </c>
      <c r="E193" s="25">
        <v>3.3623073750000003E-2</v>
      </c>
      <c r="F193" s="23">
        <v>6.7118307997356297E-2</v>
      </c>
      <c r="G193" s="3">
        <v>10862132</v>
      </c>
      <c r="H193" s="4">
        <v>16460304000</v>
      </c>
      <c r="I193">
        <v>349385239953542</v>
      </c>
      <c r="J193" s="4">
        <v>24844176072</v>
      </c>
      <c r="K193" s="7">
        <f t="shared" si="94"/>
        <v>1.1597032774371634</v>
      </c>
      <c r="L193" s="7">
        <f t="shared" si="95"/>
        <v>0.19254986513406952</v>
      </c>
      <c r="M193" s="7">
        <f t="shared" si="96"/>
        <v>2.547308534851537</v>
      </c>
      <c r="N193" s="7">
        <f t="shared" si="97"/>
        <v>3.8995616774227697</v>
      </c>
    </row>
    <row r="194" spans="1:14" x14ac:dyDescent="0.25">
      <c r="A194" s="2" t="s">
        <v>45</v>
      </c>
      <c r="B194" s="2" t="s">
        <v>25</v>
      </c>
      <c r="C194" s="24">
        <v>3.6293589459999998E-2</v>
      </c>
      <c r="D194" s="25">
        <f t="shared" si="81"/>
        <v>3.2824797891666667E-2</v>
      </c>
      <c r="E194" s="25">
        <v>3.2824797891666667E-2</v>
      </c>
      <c r="F194" s="23">
        <v>6.2989687529032778E-2</v>
      </c>
      <c r="G194" s="3">
        <v>10902022</v>
      </c>
      <c r="H194" s="4">
        <v>17292538000</v>
      </c>
      <c r="I194">
        <v>370661743797607</v>
      </c>
      <c r="J194" s="4">
        <v>26164919336</v>
      </c>
      <c r="K194" s="7">
        <f t="shared" ref="K194" si="98">H194/G194/food/365</f>
        <v>1.2138801048538863</v>
      </c>
      <c r="L194" s="7">
        <f t="shared" ref="L194" si="99">I194/G194/btu/365</f>
        <v>0.20352813428133318</v>
      </c>
      <c r="M194" s="7">
        <f t="shared" ref="M194" si="100">J194/G194/mangoods/365</f>
        <v>2.6729102384319332</v>
      </c>
      <c r="N194" s="7">
        <f t="shared" ref="N194" si="101">SUM(K194:M194)</f>
        <v>4.0903184775671528</v>
      </c>
    </row>
    <row r="195" spans="1:14" x14ac:dyDescent="0.25">
      <c r="A195" s="2" t="s">
        <v>45</v>
      </c>
      <c r="B195" s="2" t="s">
        <v>26</v>
      </c>
      <c r="C195" s="24">
        <v>3.5306518850000003E-2</v>
      </c>
      <c r="D195" s="25">
        <f t="shared" si="81"/>
        <v>3.369719539333333E-2</v>
      </c>
      <c r="E195" s="25">
        <v>3.369719539333333E-2</v>
      </c>
      <c r="F195" s="23">
        <v>9.5120174799708579E-2</v>
      </c>
      <c r="G195" s="3">
        <v>10928070</v>
      </c>
      <c r="H195" s="4">
        <v>15800954000</v>
      </c>
      <c r="I195">
        <v>382266866744315</v>
      </c>
      <c r="J195" s="4">
        <v>26744604142</v>
      </c>
      <c r="K195" s="7">
        <f t="shared" ref="K195:K204" si="102">H195/G195/food/365</f>
        <v>1.1065319274818062</v>
      </c>
      <c r="L195" s="7">
        <f t="shared" ref="L195:L204" si="103">I195/G195/btu/365</f>
        <v>0.20940012164891728</v>
      </c>
      <c r="M195" s="7">
        <f t="shared" ref="M195:M204" si="104">J195/G195/mangoods/365</f>
        <v>2.7256164037904136</v>
      </c>
      <c r="N195" s="7">
        <f t="shared" ref="N195:N204" si="105">SUM(K195:M195)</f>
        <v>4.0415484529211367</v>
      </c>
    </row>
    <row r="196" spans="1:14" x14ac:dyDescent="0.25">
      <c r="A196" s="2" t="s">
        <v>45</v>
      </c>
      <c r="B196" s="2" t="s">
        <v>27</v>
      </c>
      <c r="C196" s="24">
        <v>2.8988489589999999E-2</v>
      </c>
      <c r="D196" s="25">
        <f t="shared" si="81"/>
        <v>2.9829583115000002E-2</v>
      </c>
      <c r="E196" s="25">
        <v>2.9829583115000002E-2</v>
      </c>
      <c r="F196" s="23">
        <v>0.11964618249534453</v>
      </c>
      <c r="G196" s="3">
        <v>10955141</v>
      </c>
      <c r="H196" s="4">
        <v>15905633000</v>
      </c>
      <c r="I196">
        <v>389519381019817</v>
      </c>
      <c r="J196" s="4">
        <v>26090648461</v>
      </c>
      <c r="K196" s="7">
        <f t="shared" si="102"/>
        <v>1.1111100986048357</v>
      </c>
      <c r="L196" s="7">
        <f t="shared" si="103"/>
        <v>0.21284568040716528</v>
      </c>
      <c r="M196" s="7">
        <f t="shared" si="104"/>
        <v>2.6523994556073371</v>
      </c>
      <c r="N196" s="7">
        <f t="shared" si="105"/>
        <v>3.976355234619338</v>
      </c>
    </row>
    <row r="197" spans="1:14" x14ac:dyDescent="0.25">
      <c r="A197" s="2" t="s">
        <v>45</v>
      </c>
      <c r="B197" s="2" t="s">
        <v>28</v>
      </c>
      <c r="C197" s="24">
        <v>3.5450735400000002E-2</v>
      </c>
      <c r="D197" s="25">
        <f t="shared" si="81"/>
        <v>3.2853122953333334E-2</v>
      </c>
      <c r="E197" s="25">
        <v>3.2853122953333334E-2</v>
      </c>
      <c r="F197" s="23">
        <v>1.64656964656964E-2</v>
      </c>
      <c r="G197" s="3">
        <v>10987314</v>
      </c>
      <c r="H197" s="4">
        <v>16906211000</v>
      </c>
      <c r="I197">
        <v>389641056405442</v>
      </c>
      <c r="J197" s="4">
        <v>26296408075</v>
      </c>
      <c r="K197" s="7">
        <f t="shared" si="102"/>
        <v>1.1775486467599103</v>
      </c>
      <c r="L197" s="7">
        <f t="shared" si="103"/>
        <v>0.21228871929195761</v>
      </c>
      <c r="M197" s="7">
        <f t="shared" si="104"/>
        <v>2.6654891738158977</v>
      </c>
      <c r="N197" s="7">
        <f t="shared" si="105"/>
        <v>4.0553265398677656</v>
      </c>
    </row>
    <row r="198" spans="1:14" x14ac:dyDescent="0.25">
      <c r="A198" s="2" t="s">
        <v>45</v>
      </c>
      <c r="B198" s="2" t="s">
        <v>29</v>
      </c>
      <c r="C198" s="24">
        <v>3.1959439299999996E-2</v>
      </c>
      <c r="D198" s="25">
        <f t="shared" si="81"/>
        <v>3.2494440489999998E-2</v>
      </c>
      <c r="E198" s="25">
        <v>3.2494440489999998E-2</v>
      </c>
      <c r="F198" s="23">
        <v>8.0118278187492065E-2</v>
      </c>
      <c r="G198" s="3">
        <v>11020362</v>
      </c>
      <c r="H198" s="4">
        <v>16072767000</v>
      </c>
      <c r="I198">
        <v>380138354125577</v>
      </c>
      <c r="J198" s="4">
        <v>26239652692</v>
      </c>
      <c r="K198" s="7">
        <f t="shared" si="102"/>
        <v>1.116140577534217</v>
      </c>
      <c r="L198" s="7">
        <f t="shared" si="103"/>
        <v>0.20649025969040205</v>
      </c>
      <c r="M198" s="7">
        <f t="shared" si="104"/>
        <v>2.6517602136776999</v>
      </c>
      <c r="N198" s="7">
        <f t="shared" si="105"/>
        <v>3.974391050902319</v>
      </c>
    </row>
    <row r="199" spans="1:14" x14ac:dyDescent="0.25">
      <c r="A199" s="2" t="s">
        <v>45</v>
      </c>
      <c r="B199" s="2" t="s">
        <v>30</v>
      </c>
      <c r="C199" s="24">
        <v>2.8950014749999999E-2</v>
      </c>
      <c r="D199" s="25" t="e">
        <f>IF(#REF!=A199,AVERAGE(C199:C204),"--")</f>
        <v>#REF!</v>
      </c>
      <c r="E199" s="25">
        <v>2.9670413874999996E-2</v>
      </c>
      <c r="F199" s="23">
        <v>0.10912612534626032</v>
      </c>
      <c r="G199" s="3">
        <v>11048473</v>
      </c>
      <c r="H199" s="4">
        <v>15433892000</v>
      </c>
      <c r="I199">
        <v>357031199792524</v>
      </c>
      <c r="J199" s="4">
        <v>27500429824</v>
      </c>
      <c r="K199" s="7">
        <f t="shared" si="102"/>
        <v>1.0690482504549454</v>
      </c>
      <c r="L199" s="7">
        <f t="shared" si="103"/>
        <v>0.19344506357320557</v>
      </c>
      <c r="M199" s="7">
        <f t="shared" si="104"/>
        <v>2.7721022894421798</v>
      </c>
      <c r="N199" s="7">
        <f t="shared" si="105"/>
        <v>4.034595603470331</v>
      </c>
    </row>
    <row r="200" spans="1:14" x14ac:dyDescent="0.25">
      <c r="A200" s="2" t="s">
        <v>45</v>
      </c>
      <c r="B200" s="2" t="s">
        <v>31</v>
      </c>
      <c r="C200" s="24">
        <v>4.1527974469999999E-2</v>
      </c>
      <c r="D200" s="25" t="e">
        <f>IF(#REF!=A200,AVERAGE(C200:C204),"--")</f>
        <v>#REF!</v>
      </c>
      <c r="E200" s="25">
        <v>2.3308463404999997E-2</v>
      </c>
      <c r="F200" s="23">
        <v>0.1145842479585566</v>
      </c>
      <c r="G200" s="3">
        <v>11077841</v>
      </c>
      <c r="H200" s="4">
        <v>15721281000</v>
      </c>
      <c r="I200">
        <v>363711066862719</v>
      </c>
      <c r="J200" s="4">
        <v>25814556268</v>
      </c>
      <c r="K200" s="7">
        <f t="shared" si="102"/>
        <v>1.0860677348129222</v>
      </c>
      <c r="L200" s="7">
        <f t="shared" si="103"/>
        <v>0.19654189060906399</v>
      </c>
      <c r="M200" s="7">
        <f t="shared" si="104"/>
        <v>2.5952641360803317</v>
      </c>
      <c r="N200" s="7">
        <f t="shared" si="105"/>
        <v>3.8778737615023178</v>
      </c>
    </row>
    <row r="201" spans="1:14" x14ac:dyDescent="0.25">
      <c r="A201" s="2" t="s">
        <v>45</v>
      </c>
      <c r="B201" s="2" t="s">
        <v>32</v>
      </c>
      <c r="C201" s="24">
        <v>1.210084518E-2</v>
      </c>
      <c r="D201" s="25" t="e">
        <f>IF(#REF!=A201,AVERAGE(C201:C204),"--")</f>
        <v>#REF!</v>
      </c>
      <c r="E201" s="25">
        <v>1.4201783491666668E-2</v>
      </c>
      <c r="F201" s="23">
        <v>6.5884144740297357E-2</v>
      </c>
      <c r="G201" s="3">
        <v>11107017</v>
      </c>
      <c r="H201" s="4">
        <v>16048850000</v>
      </c>
      <c r="I201">
        <v>383567337073078</v>
      </c>
      <c r="J201" s="4">
        <v>24691173656</v>
      </c>
      <c r="K201" s="7">
        <f t="shared" si="102"/>
        <v>1.105784734794947</v>
      </c>
      <c r="L201" s="7">
        <f t="shared" si="103"/>
        <v>0.20672734254510752</v>
      </c>
      <c r="M201" s="7">
        <f t="shared" si="104"/>
        <v>2.4758043735031916</v>
      </c>
      <c r="N201" s="7">
        <f t="shared" si="105"/>
        <v>3.7883164508432463</v>
      </c>
    </row>
    <row r="202" spans="1:14" x14ac:dyDescent="0.25">
      <c r="A202" s="2" t="s">
        <v>45</v>
      </c>
      <c r="B202" s="2" t="s">
        <v>33</v>
      </c>
      <c r="C202" s="24">
        <v>4.7129728619999998E-2</v>
      </c>
      <c r="D202" s="25" t="e">
        <f>IF(#REF!=A202,AVERAGE(C202:C204),"--")</f>
        <v>#REF!</v>
      </c>
      <c r="E202" s="25">
        <v>9.2915813016666658E-3</v>
      </c>
      <c r="F202" s="23">
        <v>-6.2131999704368002E-2</v>
      </c>
      <c r="G202" s="3">
        <v>11121341</v>
      </c>
      <c r="H202" s="4">
        <v>16244519000</v>
      </c>
      <c r="I202">
        <v>373396206221029</v>
      </c>
      <c r="J202" s="4">
        <v>21392751385</v>
      </c>
      <c r="K202" s="7">
        <f t="shared" si="102"/>
        <v>1.1178249737518546</v>
      </c>
      <c r="L202" s="7">
        <f t="shared" si="103"/>
        <v>0.20098631373994491</v>
      </c>
      <c r="M202" s="7">
        <f t="shared" si="104"/>
        <v>2.1423060551328543</v>
      </c>
      <c r="N202" s="7">
        <f t="shared" si="105"/>
        <v>3.4611173426246538</v>
      </c>
    </row>
    <row r="203" spans="1:14" x14ac:dyDescent="0.25">
      <c r="A203" s="2" t="s">
        <v>45</v>
      </c>
      <c r="B203" s="2" t="s">
        <v>34</v>
      </c>
      <c r="C203" s="24">
        <v>3.329864062E-2</v>
      </c>
      <c r="D203" s="25" t="e">
        <f>IF(#REF!=A203,AVERAGE(C203:C204),"--")</f>
        <v>#REF!</v>
      </c>
      <c r="E203" s="25">
        <v>6.0540228666667327E-5</v>
      </c>
      <c r="F203" s="23">
        <v>-2.3947744008685934E-2</v>
      </c>
      <c r="G203" s="3">
        <v>11104899</v>
      </c>
      <c r="H203" s="4">
        <v>15945362000</v>
      </c>
      <c r="I203">
        <v>357771599004938</v>
      </c>
      <c r="J203" s="4">
        <v>18684105318</v>
      </c>
      <c r="K203" s="7">
        <f t="shared" si="102"/>
        <v>1.0988638319055932</v>
      </c>
      <c r="L203" s="7">
        <f t="shared" si="103"/>
        <v>0.19286125567992821</v>
      </c>
      <c r="M203" s="7">
        <f t="shared" si="104"/>
        <v>1.8738279911143387</v>
      </c>
      <c r="N203" s="7">
        <f t="shared" si="105"/>
        <v>3.16555307869986</v>
      </c>
    </row>
    <row r="204" spans="1:14" x14ac:dyDescent="0.25">
      <c r="A204" s="2" t="s">
        <v>45</v>
      </c>
      <c r="B204" s="2" t="s">
        <v>35</v>
      </c>
      <c r="C204" s="24">
        <v>1.5015279610000001E-2</v>
      </c>
      <c r="D204" s="25" t="e">
        <f>IF(#REF!=A204,AVERAGE(C204:C204),"--")</f>
        <v>#REF!</v>
      </c>
      <c r="E204" s="25">
        <v>-3.6205074130000003E-3</v>
      </c>
      <c r="F204" s="23">
        <v>-5.2273216592507499E-2</v>
      </c>
      <c r="G204" s="3">
        <v>11045011</v>
      </c>
      <c r="H204" s="4">
        <v>16494255000</v>
      </c>
      <c r="I204">
        <v>386507097416717</v>
      </c>
      <c r="J204" s="4">
        <v>17088291311</v>
      </c>
      <c r="K204" s="7">
        <f t="shared" si="102"/>
        <v>1.1428537577469118</v>
      </c>
      <c r="L204" s="7">
        <f t="shared" si="103"/>
        <v>0.20948120408668991</v>
      </c>
      <c r="M204" s="7">
        <f t="shared" si="104"/>
        <v>1.7230763227317609</v>
      </c>
      <c r="N204" s="7">
        <f t="shared" si="105"/>
        <v>3.0754112845653623</v>
      </c>
    </row>
    <row r="205" spans="1:14" x14ac:dyDescent="0.25">
      <c r="A205" s="2" t="s">
        <v>46</v>
      </c>
      <c r="B205" s="2" t="s">
        <v>4</v>
      </c>
      <c r="C205" s="24">
        <v>0.51793241601010798</v>
      </c>
      <c r="D205" s="25">
        <f t="shared" ref="D205:D262" si="106">IF(A211=A205,AVERAGE(C205:C210),"--")</f>
        <v>0.45160323578869349</v>
      </c>
      <c r="E205" s="25">
        <v>0.45160323578869349</v>
      </c>
      <c r="F205" s="23">
        <v>0.58995657919577127</v>
      </c>
      <c r="G205" s="3">
        <v>230755</v>
      </c>
      <c r="H205" s="4">
        <v>185010181</v>
      </c>
      <c r="I205">
        <v>33627301000000</v>
      </c>
      <c r="J205" s="4">
        <v>1035745048.67772</v>
      </c>
      <c r="K205" s="7">
        <f t="shared" ref="K205:K225" si="107">H205/G205/food/365</f>
        <v>0.61357635739951777</v>
      </c>
      <c r="L205" s="7">
        <f t="shared" ref="L205:L225" si="108">I205/G205/btu/365</f>
        <v>0.8723577671356636</v>
      </c>
      <c r="M205" s="7">
        <f t="shared" ref="M205:M225" si="109">J205/G205/mangoods/365</f>
        <v>4.9988922323560221</v>
      </c>
      <c r="N205" s="7">
        <f t="shared" ref="N205:N225" si="110">SUM(K205:M205)</f>
        <v>6.4848263568912037</v>
      </c>
    </row>
    <row r="206" spans="1:14" x14ac:dyDescent="0.25">
      <c r="A206" s="2" t="s">
        <v>46</v>
      </c>
      <c r="B206" s="2" t="s">
        <v>5</v>
      </c>
      <c r="C206" s="24">
        <v>0.50243226389675999</v>
      </c>
      <c r="D206" s="25">
        <f t="shared" si="106"/>
        <v>0.39577744682572619</v>
      </c>
      <c r="E206" s="25">
        <v>0.39577744682572619</v>
      </c>
      <c r="F206" s="23">
        <v>0.63452861553075279</v>
      </c>
      <c r="G206" s="3">
        <v>233860</v>
      </c>
      <c r="H206" s="4">
        <v>186757460</v>
      </c>
      <c r="I206">
        <v>37373050000000</v>
      </c>
      <c r="J206" s="4">
        <v>997064285.86735404</v>
      </c>
      <c r="K206" s="7">
        <f t="shared" si="107"/>
        <v>0.61114761633709458</v>
      </c>
      <c r="L206" s="7">
        <f t="shared" si="108"/>
        <v>0.95665718483664386</v>
      </c>
      <c r="M206" s="7">
        <f t="shared" si="109"/>
        <v>4.7483119547221495</v>
      </c>
      <c r="N206" s="7">
        <f t="shared" si="110"/>
        <v>6.3161167558958882</v>
      </c>
    </row>
    <row r="207" spans="1:14" x14ac:dyDescent="0.25">
      <c r="A207" s="2" t="s">
        <v>46</v>
      </c>
      <c r="B207" s="2" t="s">
        <v>6</v>
      </c>
      <c r="C207" s="24">
        <v>0.83950046193703498</v>
      </c>
      <c r="D207" s="25">
        <f t="shared" si="106"/>
        <v>0.35491458465174003</v>
      </c>
      <c r="E207" s="25">
        <v>0.35491458465174003</v>
      </c>
      <c r="F207" s="23">
        <v>0.84202278906622952</v>
      </c>
      <c r="G207" s="3">
        <v>236977</v>
      </c>
      <c r="H207" s="4">
        <v>179910487</v>
      </c>
      <c r="I207">
        <v>39660400000000</v>
      </c>
      <c r="J207" s="4">
        <v>934263625.82183599</v>
      </c>
      <c r="K207" s="7">
        <f t="shared" si="107"/>
        <v>0.58099767011264347</v>
      </c>
      <c r="L207" s="7">
        <f t="shared" si="108"/>
        <v>1.001854455145424</v>
      </c>
      <c r="M207" s="7">
        <f t="shared" si="109"/>
        <v>4.3907152392419739</v>
      </c>
      <c r="N207" s="7">
        <f t="shared" si="110"/>
        <v>5.9735673645000418</v>
      </c>
    </row>
    <row r="208" spans="1:14" x14ac:dyDescent="0.25">
      <c r="A208" s="2" t="s">
        <v>46</v>
      </c>
      <c r="B208" s="2" t="s">
        <v>7</v>
      </c>
      <c r="C208" s="24">
        <v>0.30852397077090898</v>
      </c>
      <c r="D208" s="25">
        <f t="shared" si="106"/>
        <v>0.24959483271798169</v>
      </c>
      <c r="E208" s="25">
        <v>0.24959483271798169</v>
      </c>
      <c r="F208" s="23">
        <v>0.18654542791308226</v>
      </c>
      <c r="G208" s="3">
        <v>239511</v>
      </c>
      <c r="H208" s="4">
        <v>192788462</v>
      </c>
      <c r="I208">
        <v>40935240000000</v>
      </c>
      <c r="J208" s="4">
        <v>1001148358.67366</v>
      </c>
      <c r="K208" s="7">
        <f t="shared" si="107"/>
        <v>0.61599854107222951</v>
      </c>
      <c r="L208" s="7">
        <f t="shared" si="108"/>
        <v>1.023117746903883</v>
      </c>
      <c r="M208" s="7">
        <f t="shared" si="109"/>
        <v>4.6552713883946977</v>
      </c>
      <c r="N208" s="7">
        <f t="shared" si="110"/>
        <v>6.2943876763708104</v>
      </c>
    </row>
    <row r="209" spans="1:14" x14ac:dyDescent="0.25">
      <c r="A209" s="2" t="s">
        <v>46</v>
      </c>
      <c r="B209" s="2" t="s">
        <v>8</v>
      </c>
      <c r="C209" s="24">
        <v>0.31994629024070298</v>
      </c>
      <c r="D209" s="25">
        <f t="shared" si="106"/>
        <v>0.2240253742465852</v>
      </c>
      <c r="E209" s="25">
        <v>0.2240253742465852</v>
      </c>
      <c r="F209" s="23">
        <v>0.47932938612526299</v>
      </c>
      <c r="G209" s="3">
        <v>241405</v>
      </c>
      <c r="H209" s="4">
        <v>194136378</v>
      </c>
      <c r="I209">
        <v>40200056000000</v>
      </c>
      <c r="J209" s="4">
        <v>1013900297.57521</v>
      </c>
      <c r="K209" s="7">
        <f t="shared" si="107"/>
        <v>0.61543865546798704</v>
      </c>
      <c r="L209" s="7">
        <f t="shared" si="108"/>
        <v>0.99685992708250104</v>
      </c>
      <c r="M209" s="7">
        <f t="shared" si="109"/>
        <v>4.6775777817842972</v>
      </c>
      <c r="N209" s="7">
        <f t="shared" si="110"/>
        <v>6.289876364334785</v>
      </c>
    </row>
    <row r="210" spans="1:14" x14ac:dyDescent="0.25">
      <c r="A210" s="2" t="s">
        <v>46</v>
      </c>
      <c r="B210" s="2" t="s">
        <v>9</v>
      </c>
      <c r="C210" s="24">
        <v>0.22128401187664601</v>
      </c>
      <c r="D210" s="25">
        <f t="shared" si="106"/>
        <v>0.18204895733886198</v>
      </c>
      <c r="E210" s="25">
        <v>0.18204895733886198</v>
      </c>
      <c r="F210" s="23">
        <v>0.46800998825289031</v>
      </c>
      <c r="G210" s="3">
        <v>243180</v>
      </c>
      <c r="H210" s="4">
        <v>202699710</v>
      </c>
      <c r="I210">
        <v>42389868000000</v>
      </c>
      <c r="J210" s="4">
        <v>1066016474.9843301</v>
      </c>
      <c r="K210" s="7">
        <f t="shared" si="107"/>
        <v>0.63789527038719818</v>
      </c>
      <c r="L210" s="7">
        <f t="shared" si="108"/>
        <v>1.0434891821161303</v>
      </c>
      <c r="M210" s="7">
        <f t="shared" si="109"/>
        <v>4.8821159644013061</v>
      </c>
      <c r="N210" s="7">
        <f t="shared" si="110"/>
        <v>6.5635004169046347</v>
      </c>
    </row>
    <row r="211" spans="1:14" x14ac:dyDescent="0.25">
      <c r="A211" s="2" t="s">
        <v>46</v>
      </c>
      <c r="B211" s="2" t="s">
        <v>10</v>
      </c>
      <c r="C211" s="24">
        <v>0.18297768223230398</v>
      </c>
      <c r="D211" s="25">
        <f t="shared" si="106"/>
        <v>0.15174780830648818</v>
      </c>
      <c r="E211" s="25">
        <v>0.15174780830648818</v>
      </c>
      <c r="F211" s="23">
        <v>0.24768136918374584</v>
      </c>
      <c r="G211" s="3">
        <v>245859</v>
      </c>
      <c r="H211" s="4">
        <v>195328603</v>
      </c>
      <c r="I211">
        <v>43259688000000</v>
      </c>
      <c r="J211" s="4">
        <v>1152982109.3672199</v>
      </c>
      <c r="K211" s="7">
        <f t="shared" si="107"/>
        <v>0.60800036785203582</v>
      </c>
      <c r="L211" s="7">
        <f t="shared" si="108"/>
        <v>1.053297402109272</v>
      </c>
      <c r="M211" s="7">
        <f t="shared" si="109"/>
        <v>5.2228612198418292</v>
      </c>
      <c r="N211" s="7">
        <f t="shared" si="110"/>
        <v>6.8841589898031366</v>
      </c>
    </row>
    <row r="212" spans="1:14" x14ac:dyDescent="0.25">
      <c r="A212" s="2" t="s">
        <v>46</v>
      </c>
      <c r="B212" s="2" t="s">
        <v>11</v>
      </c>
      <c r="C212" s="24">
        <v>0.25725509085284304</v>
      </c>
      <c r="D212" s="25">
        <f t="shared" si="106"/>
        <v>0.12798961611905324</v>
      </c>
      <c r="E212" s="25">
        <v>0.12798961611905324</v>
      </c>
      <c r="F212" s="23">
        <v>0.37196824067275669</v>
      </c>
      <c r="G212" s="3">
        <v>249740</v>
      </c>
      <c r="H212" s="4">
        <v>171397516</v>
      </c>
      <c r="I212">
        <v>45570136000000</v>
      </c>
      <c r="J212" s="4">
        <v>1074278017.6693001</v>
      </c>
      <c r="K212" s="7">
        <f t="shared" si="107"/>
        <v>0.52521911683842626</v>
      </c>
      <c r="L212" s="7">
        <f t="shared" si="108"/>
        <v>1.092310122550201</v>
      </c>
      <c r="M212" s="7">
        <f t="shared" si="109"/>
        <v>4.7907180307671444</v>
      </c>
      <c r="N212" s="7">
        <f t="shared" si="110"/>
        <v>6.4082472701557718</v>
      </c>
    </row>
    <row r="213" spans="1:14" x14ac:dyDescent="0.25">
      <c r="A213" s="2" t="s">
        <v>46</v>
      </c>
      <c r="B213" s="2" t="s">
        <v>12</v>
      </c>
      <c r="C213" s="24">
        <v>0.20758195033448501</v>
      </c>
      <c r="D213" s="25">
        <f t="shared" si="106"/>
        <v>8.7701528101842438E-2</v>
      </c>
      <c r="E213" s="25">
        <v>8.7701528101842438E-2</v>
      </c>
      <c r="F213" s="23">
        <v>0.29552824812213507</v>
      </c>
      <c r="G213" s="3">
        <v>252852</v>
      </c>
      <c r="H213" s="4">
        <v>161663638</v>
      </c>
      <c r="I213">
        <v>46672768000000</v>
      </c>
      <c r="J213" s="4">
        <v>1035712620.10975</v>
      </c>
      <c r="K213" s="7">
        <f t="shared" si="107"/>
        <v>0.48929419518703676</v>
      </c>
      <c r="L213" s="7">
        <f t="shared" si="108"/>
        <v>1.1049710659196117</v>
      </c>
      <c r="M213" s="7">
        <f t="shared" si="109"/>
        <v>4.5618909918229953</v>
      </c>
      <c r="N213" s="7">
        <f t="shared" si="110"/>
        <v>6.1561562529296436</v>
      </c>
    </row>
    <row r="214" spans="1:14" x14ac:dyDescent="0.25">
      <c r="A214" s="2" t="s">
        <v>46</v>
      </c>
      <c r="B214" s="2" t="s">
        <v>13</v>
      </c>
      <c r="C214" s="24">
        <v>0.15510721994252999</v>
      </c>
      <c r="D214" s="25">
        <f t="shared" si="106"/>
        <v>5.5856588881372453E-2</v>
      </c>
      <c r="E214" s="25">
        <v>5.5856588881372453E-2</v>
      </c>
      <c r="F214" s="23">
        <v>9.3620633391730657E-2</v>
      </c>
      <c r="G214" s="3">
        <v>254826</v>
      </c>
      <c r="H214" s="4">
        <v>163924052</v>
      </c>
      <c r="I214">
        <v>46413724000000</v>
      </c>
      <c r="J214" s="4">
        <v>1007196724.2970999</v>
      </c>
      <c r="K214" s="7">
        <f t="shared" si="107"/>
        <v>0.49229231077560548</v>
      </c>
      <c r="L214" s="7">
        <f t="shared" si="108"/>
        <v>1.090326127533592</v>
      </c>
      <c r="M214" s="7">
        <f t="shared" si="109"/>
        <v>4.4019245656896624</v>
      </c>
      <c r="N214" s="7">
        <f t="shared" si="110"/>
        <v>5.9845430039988603</v>
      </c>
    </row>
    <row r="215" spans="1:14" x14ac:dyDescent="0.25">
      <c r="A215" s="2" t="s">
        <v>46</v>
      </c>
      <c r="B215" s="2" t="s">
        <v>14</v>
      </c>
      <c r="C215" s="24">
        <v>6.8087788794363793E-2</v>
      </c>
      <c r="D215" s="25">
        <f t="shared" si="106"/>
        <v>3.377275052873905E-2</v>
      </c>
      <c r="E215" s="25">
        <v>3.377275052873905E-2</v>
      </c>
      <c r="F215" s="23">
        <v>0.12680951033014276</v>
      </c>
      <c r="G215" s="3">
        <v>257797</v>
      </c>
      <c r="H215" s="4">
        <v>174247192</v>
      </c>
      <c r="I215">
        <v>46388020000000</v>
      </c>
      <c r="J215" s="4">
        <v>1024048669.52879</v>
      </c>
      <c r="K215" s="7">
        <f t="shared" si="107"/>
        <v>0.51726374277392839</v>
      </c>
      <c r="L215" s="7">
        <f t="shared" si="108"/>
        <v>1.0771637202830466</v>
      </c>
      <c r="M215" s="7">
        <f t="shared" si="109"/>
        <v>4.4239964211293019</v>
      </c>
      <c r="N215" s="7">
        <f t="shared" si="110"/>
        <v>6.0184238841862765</v>
      </c>
    </row>
    <row r="216" spans="1:14" x14ac:dyDescent="0.25">
      <c r="A216" s="2" t="s">
        <v>46</v>
      </c>
      <c r="B216" s="2" t="s">
        <v>15</v>
      </c>
      <c r="C216" s="24">
        <v>3.94771176824033E-2</v>
      </c>
      <c r="D216" s="25">
        <f t="shared" si="106"/>
        <v>2.545050373438253E-2</v>
      </c>
      <c r="E216" s="25">
        <v>2.545050373438253E-2</v>
      </c>
      <c r="F216" s="23">
        <v>1.372140374176456E-2</v>
      </c>
      <c r="G216" s="3">
        <v>261057</v>
      </c>
      <c r="H216" s="4">
        <v>168346561</v>
      </c>
      <c r="I216">
        <v>46507974000000</v>
      </c>
      <c r="J216" s="4">
        <v>993665195.36863804</v>
      </c>
      <c r="K216" s="7">
        <f t="shared" si="107"/>
        <v>0.4935066566345252</v>
      </c>
      <c r="L216" s="7">
        <f t="shared" si="108"/>
        <v>1.0664630651412852</v>
      </c>
      <c r="M216" s="7">
        <f t="shared" si="109"/>
        <v>4.2391302797595447</v>
      </c>
      <c r="N216" s="7">
        <f t="shared" si="110"/>
        <v>5.7991000015353551</v>
      </c>
    </row>
    <row r="217" spans="1:14" x14ac:dyDescent="0.25">
      <c r="A217" s="2" t="s">
        <v>46</v>
      </c>
      <c r="B217" s="2" t="s">
        <v>16</v>
      </c>
      <c r="C217" s="24">
        <v>4.0428529107694303E-2</v>
      </c>
      <c r="D217" s="25">
        <f t="shared" si="106"/>
        <v>2.1636386969872416E-2</v>
      </c>
      <c r="E217" s="25">
        <v>2.1636386969872416E-2</v>
      </c>
      <c r="F217" s="23">
        <v>6.011383510010182E-3</v>
      </c>
      <c r="G217" s="3">
        <v>263725</v>
      </c>
      <c r="H217" s="4">
        <v>160269454</v>
      </c>
      <c r="I217">
        <v>48215193000000</v>
      </c>
      <c r="J217" s="4">
        <v>971174863.57289004</v>
      </c>
      <c r="K217" s="7">
        <f t="shared" si="107"/>
        <v>0.46507561099074007</v>
      </c>
      <c r="L217" s="7">
        <f t="shared" si="108"/>
        <v>1.0944258679962833</v>
      </c>
      <c r="M217" s="7">
        <f t="shared" si="109"/>
        <v>4.1012681059964535</v>
      </c>
      <c r="N217" s="7">
        <f t="shared" si="110"/>
        <v>5.6607695849834769</v>
      </c>
    </row>
    <row r="218" spans="1:14" x14ac:dyDescent="0.25">
      <c r="A218" s="2" t="s">
        <v>46</v>
      </c>
      <c r="B218" s="2" t="s">
        <v>17</v>
      </c>
      <c r="C218" s="24">
        <v>1.5526562749578201E-2</v>
      </c>
      <c r="D218" s="25">
        <f t="shared" si="106"/>
        <v>2.0284686467031146E-2</v>
      </c>
      <c r="E218" s="25">
        <v>2.0284686467031146E-2</v>
      </c>
      <c r="F218" s="23">
        <v>5.3853690987696767E-2</v>
      </c>
      <c r="G218" s="3">
        <v>266021</v>
      </c>
      <c r="H218" s="4">
        <v>166647348</v>
      </c>
      <c r="I218">
        <v>48794680000000</v>
      </c>
      <c r="J218" s="4">
        <v>1000786204.04686</v>
      </c>
      <c r="K218" s="7">
        <f t="shared" si="107"/>
        <v>0.4794094538471757</v>
      </c>
      <c r="L218" s="7">
        <f t="shared" si="108"/>
        <v>1.098020108309242</v>
      </c>
      <c r="M218" s="7">
        <f t="shared" si="109"/>
        <v>4.1898397884403336</v>
      </c>
      <c r="N218" s="7">
        <f t="shared" si="110"/>
        <v>5.7672693505967514</v>
      </c>
    </row>
    <row r="219" spans="1:14" x14ac:dyDescent="0.25">
      <c r="A219" s="2" t="s">
        <v>46</v>
      </c>
      <c r="B219" s="2" t="s">
        <v>18</v>
      </c>
      <c r="C219" s="24">
        <v>1.6512315011665099E-2</v>
      </c>
      <c r="D219" s="25">
        <f t="shared" si="106"/>
        <v>2.6257711396187294E-2</v>
      </c>
      <c r="E219" s="25">
        <v>2.6257711396187294E-2</v>
      </c>
      <c r="F219" s="23">
        <v>3.7395755869047864E-2</v>
      </c>
      <c r="G219" s="3">
        <v>267468</v>
      </c>
      <c r="H219" s="4">
        <v>164587498</v>
      </c>
      <c r="I219">
        <v>50786600000000</v>
      </c>
      <c r="J219" s="4">
        <v>1009877282.67239</v>
      </c>
      <c r="K219" s="7">
        <f t="shared" si="107"/>
        <v>0.47092215412391891</v>
      </c>
      <c r="L219" s="7">
        <f t="shared" si="108"/>
        <v>1.1366612375399288</v>
      </c>
      <c r="M219" s="7">
        <f t="shared" si="109"/>
        <v>4.2050271188352886</v>
      </c>
      <c r="N219" s="7">
        <f t="shared" si="110"/>
        <v>5.8126105104991357</v>
      </c>
    </row>
    <row r="220" spans="1:14" x14ac:dyDescent="0.25">
      <c r="A220" s="2" t="s">
        <v>46</v>
      </c>
      <c r="B220" s="2" t="s">
        <v>19</v>
      </c>
      <c r="C220" s="24">
        <v>2.2604189826729598E-2</v>
      </c>
      <c r="D220" s="25">
        <f t="shared" si="106"/>
        <v>3.4180801400690859E-2</v>
      </c>
      <c r="E220" s="25">
        <v>3.4180801400690859E-2</v>
      </c>
      <c r="F220" s="23">
        <v>6.0086954837015316E-2</v>
      </c>
      <c r="G220" s="3">
        <v>268916</v>
      </c>
      <c r="H220" s="4">
        <v>165430341</v>
      </c>
      <c r="I220">
        <v>52423800000000</v>
      </c>
      <c r="J220" s="4">
        <v>1095497430.9086001</v>
      </c>
      <c r="K220" s="7">
        <f t="shared" si="107"/>
        <v>0.47078501529428612</v>
      </c>
      <c r="L220" s="7">
        <f t="shared" si="108"/>
        <v>1.1669858667936515</v>
      </c>
      <c r="M220" s="7">
        <f t="shared" si="109"/>
        <v>4.5369787918286137</v>
      </c>
      <c r="N220" s="7">
        <f t="shared" si="110"/>
        <v>6.1747496739165513</v>
      </c>
    </row>
    <row r="221" spans="1:14" x14ac:dyDescent="0.25">
      <c r="A221" s="2" t="s">
        <v>46</v>
      </c>
      <c r="B221" s="2" t="s">
        <v>20</v>
      </c>
      <c r="C221" s="24">
        <v>1.8154308028224698E-2</v>
      </c>
      <c r="D221" s="25">
        <f t="shared" si="106"/>
        <v>3.9075140266513098E-2</v>
      </c>
      <c r="E221" s="25">
        <v>3.9075140266513098E-2</v>
      </c>
      <c r="F221" s="23">
        <v>-1.154782872390403E-2</v>
      </c>
      <c r="G221" s="3">
        <v>271128</v>
      </c>
      <c r="H221" s="4">
        <v>166737783</v>
      </c>
      <c r="I221">
        <v>56477890000000</v>
      </c>
      <c r="J221" s="4">
        <v>1141445507.90786</v>
      </c>
      <c r="K221" s="7">
        <f t="shared" si="107"/>
        <v>0.47063450110477456</v>
      </c>
      <c r="L221" s="7">
        <f t="shared" si="108"/>
        <v>1.2469752502245186</v>
      </c>
      <c r="M221" s="7">
        <f t="shared" si="109"/>
        <v>4.6887042685488396</v>
      </c>
      <c r="N221" s="7">
        <f t="shared" si="110"/>
        <v>6.406314019878133</v>
      </c>
    </row>
    <row r="222" spans="1:14" x14ac:dyDescent="0.25">
      <c r="A222" s="2" t="s">
        <v>46</v>
      </c>
      <c r="B222" s="2" t="s">
        <v>21</v>
      </c>
      <c r="C222" s="24">
        <v>1.65924170953426E-2</v>
      </c>
      <c r="D222" s="25">
        <f t="shared" si="106"/>
        <v>3.9475527757704645E-2</v>
      </c>
      <c r="E222" s="25">
        <v>3.9475527757704645E-2</v>
      </c>
      <c r="F222" s="23">
        <v>0.21098202118232612</v>
      </c>
      <c r="G222" s="3">
        <v>274047</v>
      </c>
      <c r="H222" s="4">
        <v>173955592</v>
      </c>
      <c r="I222">
        <v>63425340000000</v>
      </c>
      <c r="J222" s="4">
        <v>1167910128.9425399</v>
      </c>
      <c r="K222" s="7">
        <f t="shared" si="107"/>
        <v>0.48577756196338406</v>
      </c>
      <c r="L222" s="7">
        <f t="shared" si="108"/>
        <v>1.3854520283041747</v>
      </c>
      <c r="M222" s="7">
        <f t="shared" si="109"/>
        <v>4.7463132887993531</v>
      </c>
      <c r="N222" s="7">
        <f t="shared" si="110"/>
        <v>6.617542879066912</v>
      </c>
    </row>
    <row r="223" spans="1:14" x14ac:dyDescent="0.25">
      <c r="A223" s="2" t="s">
        <v>46</v>
      </c>
      <c r="B223" s="2" t="s">
        <v>22</v>
      </c>
      <c r="C223" s="24">
        <v>3.23183260906467E-2</v>
      </c>
      <c r="D223" s="25">
        <f t="shared" si="106"/>
        <v>4.1973780313455278E-2</v>
      </c>
      <c r="E223" s="25">
        <v>4.1973780313455278E-2</v>
      </c>
      <c r="F223" s="23">
        <v>9.7873111711132887E-2</v>
      </c>
      <c r="G223" s="3">
        <v>277381</v>
      </c>
      <c r="H223" s="4">
        <v>179227409</v>
      </c>
      <c r="I223">
        <v>72839798000000</v>
      </c>
      <c r="J223" s="4">
        <v>1192929425.15906</v>
      </c>
      <c r="K223" s="7">
        <f t="shared" si="107"/>
        <v>0.49448352421486741</v>
      </c>
      <c r="L223" s="7">
        <f t="shared" si="108"/>
        <v>1.5719754679868769</v>
      </c>
      <c r="M223" s="7">
        <f t="shared" si="109"/>
        <v>4.7897193838845187</v>
      </c>
      <c r="N223" s="7">
        <f t="shared" si="110"/>
        <v>6.8561783760862625</v>
      </c>
    </row>
    <row r="224" spans="1:14" x14ac:dyDescent="0.25">
      <c r="A224" s="2" t="s">
        <v>46</v>
      </c>
      <c r="B224" s="2" t="s">
        <v>23</v>
      </c>
      <c r="C224" s="24">
        <v>5.1364712324515095E-2</v>
      </c>
      <c r="D224" s="25">
        <f t="shared" si="106"/>
        <v>4.3232472345124034E-2</v>
      </c>
      <c r="E224" s="25">
        <v>4.3232472345124034E-2</v>
      </c>
      <c r="F224" s="23">
        <v>7.2489970078925881E-2</v>
      </c>
      <c r="G224" s="3">
        <v>281205</v>
      </c>
      <c r="H224" s="4">
        <v>185662345</v>
      </c>
      <c r="I224">
        <v>77680615000000</v>
      </c>
      <c r="J224" s="4">
        <v>1218231816.2081499</v>
      </c>
      <c r="K224" s="7">
        <f t="shared" si="107"/>
        <v>0.50527161580277136</v>
      </c>
      <c r="L224" s="7">
        <f t="shared" si="108"/>
        <v>1.6536490960367831</v>
      </c>
      <c r="M224" s="7">
        <f t="shared" si="109"/>
        <v>4.8247956916378945</v>
      </c>
      <c r="N224" s="7">
        <f t="shared" si="110"/>
        <v>6.983716403477449</v>
      </c>
    </row>
    <row r="225" spans="1:14" x14ac:dyDescent="0.25">
      <c r="A225" s="2" t="s">
        <v>46</v>
      </c>
      <c r="B225" s="2" t="s">
        <v>24</v>
      </c>
      <c r="C225" s="24">
        <v>6.4050855038686502E-2</v>
      </c>
      <c r="D225" s="25">
        <f t="shared" si="106"/>
        <v>4.5816818726649201E-2</v>
      </c>
      <c r="E225" s="25">
        <v>4.5816818726649201E-2</v>
      </c>
      <c r="F225" s="23">
        <v>0.13945125090290156</v>
      </c>
      <c r="G225" s="3">
        <v>284968</v>
      </c>
      <c r="H225" s="4">
        <v>189632596</v>
      </c>
      <c r="I225">
        <v>82281679000000</v>
      </c>
      <c r="J225" s="4">
        <v>1284718661.72563</v>
      </c>
      <c r="K225" s="7">
        <f t="shared" si="107"/>
        <v>0.50926168766347968</v>
      </c>
      <c r="L225" s="7">
        <f t="shared" si="108"/>
        <v>1.7284658034768816</v>
      </c>
      <c r="M225" s="7">
        <f t="shared" si="109"/>
        <v>5.0209276891176327</v>
      </c>
      <c r="N225" s="7">
        <f t="shared" si="110"/>
        <v>7.2586551802579944</v>
      </c>
    </row>
    <row r="226" spans="1:14" x14ac:dyDescent="0.25">
      <c r="A226" s="2" t="s">
        <v>46</v>
      </c>
      <c r="B226" s="2" t="s">
        <v>25</v>
      </c>
      <c r="C226" s="24">
        <v>5.1970223021662994E-2</v>
      </c>
      <c r="D226" s="25">
        <f t="shared" si="106"/>
        <v>4.3560938495070534E-2</v>
      </c>
      <c r="E226" s="25">
        <v>4.3560938495070534E-2</v>
      </c>
      <c r="F226" s="23">
        <v>9.5970982539620886E-2</v>
      </c>
      <c r="G226" s="3">
        <v>287523</v>
      </c>
      <c r="H226" s="4">
        <v>195398008</v>
      </c>
      <c r="I226">
        <v>84842820000000</v>
      </c>
      <c r="J226" s="4">
        <v>1237103586.74579</v>
      </c>
      <c r="K226" s="7">
        <f t="shared" ref="K226" si="111">H226/G226/food/365</f>
        <v>0.52008179226077567</v>
      </c>
      <c r="L226" s="7">
        <f t="shared" ref="L226" si="112">I226/G226/btu/365</f>
        <v>1.7664292395552521</v>
      </c>
      <c r="M226" s="7">
        <f t="shared" ref="M226" si="113">J226/G226/mangoods/365</f>
        <v>4.7918752504662763</v>
      </c>
      <c r="N226" s="7">
        <f t="shared" ref="N226" si="114">SUM(K226:M226)</f>
        <v>7.0783862822823043</v>
      </c>
    </row>
    <row r="227" spans="1:14" x14ac:dyDescent="0.25">
      <c r="A227" s="2" t="s">
        <v>46</v>
      </c>
      <c r="B227" s="2" t="s">
        <v>26</v>
      </c>
      <c r="C227" s="24">
        <v>2.0556632975374002E-2</v>
      </c>
      <c r="D227" s="25">
        <f t="shared" si="106"/>
        <v>5.605655845410637E-2</v>
      </c>
      <c r="E227" s="25">
        <v>5.605655845410637E-2</v>
      </c>
      <c r="F227" s="23">
        <v>7.6935320100642857E-2</v>
      </c>
      <c r="G227" s="3">
        <v>289521</v>
      </c>
      <c r="H227" s="4">
        <v>198395982</v>
      </c>
      <c r="I227">
        <v>85282875000000</v>
      </c>
      <c r="J227" s="4">
        <v>1252469795.2642801</v>
      </c>
      <c r="K227" s="7">
        <f t="shared" ref="K227:K236" si="115">H227/G227/food/365</f>
        <v>0.52441718039464713</v>
      </c>
      <c r="L227" s="7">
        <f t="shared" ref="L227:L236" si="116">I227/G227/btu/365</f>
        <v>1.7633377432425812</v>
      </c>
      <c r="M227" s="7">
        <f t="shared" ref="M227:M236" si="117">J227/G227/mangoods/365</f>
        <v>4.8179159513548999</v>
      </c>
      <c r="N227" s="7">
        <f t="shared" ref="N227:N236" si="118">SUM(K227:M227)</f>
        <v>7.1056708749921285</v>
      </c>
    </row>
    <row r="228" spans="1:14" x14ac:dyDescent="0.25">
      <c r="A228" s="2" t="s">
        <v>46</v>
      </c>
      <c r="B228" s="2" t="s">
        <v>27</v>
      </c>
      <c r="C228" s="24">
        <v>3.1581932429846402E-2</v>
      </c>
      <c r="D228" s="25">
        <f t="shared" si="106"/>
        <v>7.2635669368501202E-2</v>
      </c>
      <c r="E228" s="25">
        <v>7.2635669368501202E-2</v>
      </c>
      <c r="F228" s="23">
        <v>5.7374219552702721E-2</v>
      </c>
      <c r="G228" s="3">
        <v>292074</v>
      </c>
      <c r="H228" s="4">
        <v>201677716</v>
      </c>
      <c r="I228">
        <v>85616768000000</v>
      </c>
      <c r="J228" s="4">
        <v>1323571499.29197</v>
      </c>
      <c r="K228" s="7">
        <f t="shared" si="115"/>
        <v>0.52843201907547577</v>
      </c>
      <c r="L228" s="7">
        <f t="shared" si="116"/>
        <v>1.7547678623513547</v>
      </c>
      <c r="M228" s="7">
        <f t="shared" si="117"/>
        <v>5.0469213500513161</v>
      </c>
      <c r="N228" s="7">
        <f t="shared" si="118"/>
        <v>7.330121231478147</v>
      </c>
    </row>
    <row r="229" spans="1:14" x14ac:dyDescent="0.25">
      <c r="A229" s="2" t="s">
        <v>46</v>
      </c>
      <c r="B229" s="2" t="s">
        <v>28</v>
      </c>
      <c r="C229" s="24">
        <v>3.9870478280659198E-2</v>
      </c>
      <c r="D229" s="25">
        <f t="shared" si="106"/>
        <v>7.6366565849651527E-2</v>
      </c>
      <c r="E229" s="25">
        <v>7.6366565849651527E-2</v>
      </c>
      <c r="F229" s="23">
        <v>-5.1779559160413102E-2</v>
      </c>
      <c r="G229" s="3">
        <v>296734</v>
      </c>
      <c r="H229" s="4">
        <v>203468240</v>
      </c>
      <c r="I229">
        <v>86101389000000</v>
      </c>
      <c r="J229" s="4">
        <v>1274409707.3238201</v>
      </c>
      <c r="K229" s="7">
        <f t="shared" si="115"/>
        <v>0.52475118309100899</v>
      </c>
      <c r="L229" s="7">
        <f t="shared" si="116"/>
        <v>1.7369870782631112</v>
      </c>
      <c r="M229" s="7">
        <f t="shared" si="117"/>
        <v>4.7831476625705216</v>
      </c>
      <c r="N229" s="7">
        <f t="shared" si="118"/>
        <v>7.0448859239246415</v>
      </c>
    </row>
    <row r="230" spans="1:14" x14ac:dyDescent="0.25">
      <c r="A230" s="2" t="s">
        <v>46</v>
      </c>
      <c r="B230" s="2" t="s">
        <v>29</v>
      </c>
      <c r="C230" s="24">
        <v>6.6870790613666103E-2</v>
      </c>
      <c r="D230" s="25">
        <f t="shared" si="106"/>
        <v>7.6389863875260269E-2</v>
      </c>
      <c r="E230" s="25">
        <v>7.6389863875260269E-2</v>
      </c>
      <c r="F230" s="23">
        <v>8.5920007155358524E-2</v>
      </c>
      <c r="G230" s="3">
        <v>303782</v>
      </c>
      <c r="H230" s="4">
        <v>212696385</v>
      </c>
      <c r="I230">
        <v>97731907000000</v>
      </c>
      <c r="J230" s="4">
        <v>1315380968.63398</v>
      </c>
      <c r="K230" s="7">
        <f t="shared" si="115"/>
        <v>0.53582402273054619</v>
      </c>
      <c r="L230" s="7">
        <f t="shared" si="116"/>
        <v>1.9258749177525976</v>
      </c>
      <c r="M230" s="7">
        <f t="shared" si="117"/>
        <v>4.8223812879046477</v>
      </c>
      <c r="N230" s="7">
        <f t="shared" si="118"/>
        <v>7.2840802283877917</v>
      </c>
    </row>
    <row r="231" spans="1:14" x14ac:dyDescent="0.25">
      <c r="A231" s="2" t="s">
        <v>46</v>
      </c>
      <c r="B231" s="2" t="s">
        <v>30</v>
      </c>
      <c r="C231" s="24">
        <v>5.0515573649214503E-2</v>
      </c>
      <c r="D231" s="25" t="e">
        <f>IF(#REF!=A231,AVERAGE(C231:C236),"--")</f>
        <v>#REF!</v>
      </c>
      <c r="E231" s="25">
        <v>7.3887898585494327E-2</v>
      </c>
      <c r="F231" s="23">
        <v>0.13393884915187293</v>
      </c>
      <c r="G231" s="3">
        <v>311566</v>
      </c>
      <c r="H231" s="4">
        <v>225600570</v>
      </c>
      <c r="I231">
        <v>117530644000000</v>
      </c>
      <c r="J231" s="4">
        <v>1347248433.2162099</v>
      </c>
      <c r="K231" s="7">
        <f t="shared" si="115"/>
        <v>0.55413329161519287</v>
      </c>
      <c r="L231" s="7">
        <f t="shared" si="116"/>
        <v>2.2581604570795233</v>
      </c>
      <c r="M231" s="7">
        <f t="shared" si="117"/>
        <v>4.8158134679794449</v>
      </c>
      <c r="N231" s="7">
        <f t="shared" si="118"/>
        <v>7.6281072166741613</v>
      </c>
    </row>
    <row r="232" spans="1:14" x14ac:dyDescent="0.25">
      <c r="A232" s="2" t="s">
        <v>46</v>
      </c>
      <c r="B232" s="2" t="s">
        <v>31</v>
      </c>
      <c r="C232" s="24">
        <v>0.126943942775878</v>
      </c>
      <c r="D232" s="25" t="e">
        <f>IF(#REF!=A232,AVERAGE(C232:C236),"--")</f>
        <v>#REF!</v>
      </c>
      <c r="E232" s="25">
        <v>7.1922435039762589E-2</v>
      </c>
      <c r="F232" s="23">
        <v>0.75458133844572206</v>
      </c>
      <c r="G232" s="3">
        <v>317414</v>
      </c>
      <c r="H232" s="4">
        <v>228265809</v>
      </c>
      <c r="I232">
        <v>161024214000000</v>
      </c>
      <c r="J232" s="4">
        <v>1442317545.28281</v>
      </c>
      <c r="K232" s="7">
        <f t="shared" si="115"/>
        <v>0.55034990525757488</v>
      </c>
      <c r="L232" s="7">
        <f t="shared" si="116"/>
        <v>3.0368186012677474</v>
      </c>
      <c r="M232" s="7">
        <f t="shared" si="117"/>
        <v>5.0606562332958926</v>
      </c>
      <c r="N232" s="7">
        <f t="shared" si="118"/>
        <v>8.647824739821214</v>
      </c>
    </row>
    <row r="233" spans="1:14" x14ac:dyDescent="0.25">
      <c r="A233" s="2" t="s">
        <v>46</v>
      </c>
      <c r="B233" s="2" t="s">
        <v>32</v>
      </c>
      <c r="C233" s="24">
        <v>0.120031298461743</v>
      </c>
      <c r="D233" s="25" t="e">
        <f>IF(#REF!=A233,AVERAGE(C233:C236),"--")</f>
        <v>#REF!</v>
      </c>
      <c r="E233" s="25">
        <v>5.4172802602771873E-2</v>
      </c>
      <c r="F233" s="23">
        <v>-0.14866694912068368</v>
      </c>
      <c r="G233" s="3">
        <v>318499</v>
      </c>
      <c r="H233" s="4">
        <v>224386036</v>
      </c>
      <c r="I233">
        <v>163079840000000</v>
      </c>
      <c r="J233" s="4">
        <v>1372489719.3622999</v>
      </c>
      <c r="K233" s="7">
        <f t="shared" si="115"/>
        <v>0.53915279652413128</v>
      </c>
      <c r="L233" s="7">
        <f t="shared" si="116"/>
        <v>3.0651091501738872</v>
      </c>
      <c r="M233" s="7">
        <f t="shared" si="117"/>
        <v>4.7992464839228672</v>
      </c>
      <c r="N233" s="7">
        <f t="shared" si="118"/>
        <v>8.4035084306208852</v>
      </c>
    </row>
    <row r="234" spans="1:14" x14ac:dyDescent="0.25">
      <c r="A234" s="2" t="s">
        <v>46</v>
      </c>
      <c r="B234" s="2" t="s">
        <v>33</v>
      </c>
      <c r="C234" s="24">
        <v>5.3967311316748395E-2</v>
      </c>
      <c r="D234" s="25" t="e">
        <f>IF(#REF!=A234,AVERAGE(C234:C236),"--")</f>
        <v>#REF!</v>
      </c>
      <c r="E234" s="25">
        <v>3.6889345495503587E-2</v>
      </c>
      <c r="F234" s="23">
        <v>7.3975266285291275E-2</v>
      </c>
      <c r="G234" s="3">
        <v>318041</v>
      </c>
      <c r="H234" s="4">
        <v>225519798</v>
      </c>
      <c r="I234">
        <v>163354464000000</v>
      </c>
      <c r="J234" s="4">
        <v>1413181360.0782001</v>
      </c>
      <c r="K234" s="7">
        <f t="shared" si="115"/>
        <v>0.54265732847694981</v>
      </c>
      <c r="L234" s="7">
        <f t="shared" si="116"/>
        <v>3.0746921401426039</v>
      </c>
      <c r="M234" s="7">
        <f t="shared" si="117"/>
        <v>4.9486509085088111</v>
      </c>
      <c r="N234" s="7">
        <f t="shared" si="118"/>
        <v>8.5660003771283648</v>
      </c>
    </row>
    <row r="235" spans="1:14" x14ac:dyDescent="0.25">
      <c r="A235" s="2" t="s">
        <v>46</v>
      </c>
      <c r="B235" s="2" t="s">
        <v>34</v>
      </c>
      <c r="C235" s="24">
        <v>4.0010266434311603E-2</v>
      </c>
      <c r="D235" s="25" t="e">
        <f>IF(#REF!=A235,AVERAGE(C235:C236),"--")</f>
        <v>#REF!</v>
      </c>
      <c r="E235" s="25">
        <v>3.0723006309341189E-2</v>
      </c>
      <c r="F235" s="23">
        <v>-3.8848403739257686E-2</v>
      </c>
      <c r="G235" s="3">
        <v>319014</v>
      </c>
      <c r="H235" s="4">
        <v>226792371</v>
      </c>
      <c r="I235">
        <v>163704884000000</v>
      </c>
      <c r="J235" s="4">
        <v>1530934566.0453601</v>
      </c>
      <c r="K235" s="7">
        <f t="shared" si="115"/>
        <v>0.54405500219534297</v>
      </c>
      <c r="L235" s="7">
        <f t="shared" si="116"/>
        <v>3.0718898208582455</v>
      </c>
      <c r="M235" s="7">
        <f t="shared" si="117"/>
        <v>5.3446456243358318</v>
      </c>
      <c r="N235" s="7">
        <f t="shared" si="118"/>
        <v>8.9605904473894213</v>
      </c>
    </row>
    <row r="236" spans="1:14" x14ac:dyDescent="0.25">
      <c r="A236" s="2" t="s">
        <v>46</v>
      </c>
      <c r="B236" s="2" t="s">
        <v>35</v>
      </c>
      <c r="C236" s="24">
        <v>5.1858998875070499E-2</v>
      </c>
      <c r="D236" s="25" t="e">
        <f>IF(#REF!=A236,AVERAGE(C236:C236),"--")</f>
        <v>#REF!</v>
      </c>
      <c r="E236" s="25">
        <v>2.6988654556632685E-2</v>
      </c>
      <c r="F236" s="23">
        <v>3.3511933369337665E-2</v>
      </c>
      <c r="G236" s="3">
        <v>320716</v>
      </c>
      <c r="H236" s="4">
        <v>232849670</v>
      </c>
      <c r="I236">
        <v>164563188000000</v>
      </c>
      <c r="J236" s="4">
        <v>1530934566.0453601</v>
      </c>
      <c r="K236" s="7">
        <f t="shared" si="115"/>
        <v>0.5556215849106958</v>
      </c>
      <c r="L236" s="7">
        <f t="shared" si="116"/>
        <v>3.0716081159359021</v>
      </c>
      <c r="M236" s="7">
        <f t="shared" si="117"/>
        <v>5.3162822534637222</v>
      </c>
      <c r="N236" s="7">
        <f t="shared" si="118"/>
        <v>8.9435119543103205</v>
      </c>
    </row>
    <row r="237" spans="1:14" x14ac:dyDescent="0.25">
      <c r="A237" s="2" t="s">
        <v>47</v>
      </c>
      <c r="B237" s="2" t="s">
        <v>4</v>
      </c>
      <c r="C237" s="24">
        <v>0.13112546897642</v>
      </c>
      <c r="D237" s="25">
        <f t="shared" si="106"/>
        <v>9.2460705113470529E-2</v>
      </c>
      <c r="E237" s="25">
        <v>9.2460705113470529E-2</v>
      </c>
      <c r="F237" s="23">
        <v>0.14206856478791408</v>
      </c>
      <c r="G237" s="3">
        <v>715384993</v>
      </c>
      <c r="H237" s="4">
        <v>122724242823</v>
      </c>
      <c r="I237">
        <v>3349361654807340</v>
      </c>
      <c r="J237" s="4">
        <v>32370759344.825901</v>
      </c>
      <c r="K237" s="7">
        <f t="shared" ref="K237:K257" si="119">H237/G237/food/365</f>
        <v>0.13128485979706014</v>
      </c>
      <c r="L237" s="7">
        <f t="shared" ref="L237:L257" si="120">I237/G237/btu/365</f>
        <v>2.8026957793432491E-2</v>
      </c>
      <c r="M237" s="7">
        <f t="shared" ref="M237:M257" si="121">J237/G237/mangoods/365</f>
        <v>5.0394726207424377E-2</v>
      </c>
      <c r="N237" s="7">
        <f t="shared" ref="N237:N257" si="122">SUM(K237:M237)</f>
        <v>0.20970654379791701</v>
      </c>
    </row>
    <row r="238" spans="1:14" x14ac:dyDescent="0.25">
      <c r="A238" s="2" t="s">
        <v>47</v>
      </c>
      <c r="B238" s="2" t="s">
        <v>5</v>
      </c>
      <c r="C238" s="24">
        <v>7.89074279377487E-2</v>
      </c>
      <c r="D238" s="25">
        <f t="shared" si="106"/>
        <v>8.5275003304931277E-2</v>
      </c>
      <c r="E238" s="25">
        <v>8.5275003304931277E-2</v>
      </c>
      <c r="F238" s="23">
        <v>0.1759348766217248</v>
      </c>
      <c r="G238" s="3">
        <v>732239504</v>
      </c>
      <c r="H238" s="4">
        <v>120506238651</v>
      </c>
      <c r="I238">
        <v>3613766400440620</v>
      </c>
      <c r="J238" s="4">
        <v>34483400639.841301</v>
      </c>
      <c r="K238" s="7">
        <f t="shared" si="119"/>
        <v>0.12594487067679919</v>
      </c>
      <c r="L238" s="7">
        <f t="shared" si="120"/>
        <v>2.9543412713082407E-2</v>
      </c>
      <c r="M238" s="7">
        <f t="shared" si="121"/>
        <v>5.2448003542918842E-2</v>
      </c>
      <c r="N238" s="7">
        <f t="shared" si="122"/>
        <v>0.20793628693280045</v>
      </c>
    </row>
    <row r="239" spans="1:14" x14ac:dyDescent="0.25">
      <c r="A239" s="2" t="s">
        <v>47</v>
      </c>
      <c r="B239" s="2" t="s">
        <v>6</v>
      </c>
      <c r="C239" s="24">
        <v>0.11868081298673401</v>
      </c>
      <c r="D239" s="25">
        <f t="shared" si="106"/>
        <v>8.7762885085061956E-2</v>
      </c>
      <c r="E239" s="25">
        <v>8.7762885085061956E-2</v>
      </c>
      <c r="F239" s="23">
        <v>0.17613464284169078</v>
      </c>
      <c r="G239" s="3">
        <v>749428958</v>
      </c>
      <c r="H239" s="4">
        <v>136509521378</v>
      </c>
      <c r="I239">
        <v>3974145559427110</v>
      </c>
      <c r="J239" s="4">
        <v>37901560113.909203</v>
      </c>
      <c r="K239" s="7">
        <f t="shared" si="119"/>
        <v>0.13939801277336522</v>
      </c>
      <c r="L239" s="7">
        <f t="shared" si="120"/>
        <v>3.1744393980185241E-2</v>
      </c>
      <c r="M239" s="7">
        <f t="shared" si="121"/>
        <v>5.6324668591592165E-2</v>
      </c>
      <c r="N239" s="7">
        <f t="shared" si="122"/>
        <v>0.22746707534514263</v>
      </c>
    </row>
    <row r="240" spans="1:14" x14ac:dyDescent="0.25">
      <c r="A240" s="2" t="s">
        <v>47</v>
      </c>
      <c r="B240" s="2" t="s">
        <v>7</v>
      </c>
      <c r="C240" s="24">
        <v>8.3189071186006894E-2</v>
      </c>
      <c r="D240" s="25">
        <f t="shared" si="106"/>
        <v>7.9773216302978081E-2</v>
      </c>
      <c r="E240" s="25">
        <v>7.9773216302978081E-2</v>
      </c>
      <c r="F240" s="23">
        <v>0.21928340200117713</v>
      </c>
      <c r="G240" s="3">
        <v>766833410</v>
      </c>
      <c r="H240" s="4">
        <v>139475099948</v>
      </c>
      <c r="I240">
        <v>4276304080941989.5</v>
      </c>
      <c r="J240" s="4">
        <v>40360309091.587196</v>
      </c>
      <c r="K240" s="7">
        <f t="shared" si="119"/>
        <v>0.13919375917695426</v>
      </c>
      <c r="L240" s="7">
        <f t="shared" si="120"/>
        <v>3.3382687294851915E-2</v>
      </c>
      <c r="M240" s="7">
        <f t="shared" si="121"/>
        <v>5.8617256183335117E-2</v>
      </c>
      <c r="N240" s="7">
        <f t="shared" si="122"/>
        <v>0.23119370265514128</v>
      </c>
    </row>
    <row r="241" spans="1:14" x14ac:dyDescent="0.25">
      <c r="A241" s="2" t="s">
        <v>47</v>
      </c>
      <c r="B241" s="2" t="s">
        <v>8</v>
      </c>
      <c r="C241" s="24">
        <v>5.5564242323655699E-2</v>
      </c>
      <c r="D241" s="25">
        <f t="shared" si="106"/>
        <v>8.0860425276531034E-2</v>
      </c>
      <c r="E241" s="25">
        <v>8.0860425276531034E-2</v>
      </c>
      <c r="F241" s="23">
        <v>0.23436415748981743</v>
      </c>
      <c r="G241" s="3">
        <v>784360008</v>
      </c>
      <c r="H241" s="4">
        <v>142701521986</v>
      </c>
      <c r="I241">
        <v>4590213142626340</v>
      </c>
      <c r="J241" s="4">
        <v>41975939754.297302</v>
      </c>
      <c r="K241" s="7">
        <f t="shared" si="119"/>
        <v>0.13923142617881343</v>
      </c>
      <c r="L241" s="7">
        <f t="shared" si="120"/>
        <v>3.5032501625323648E-2</v>
      </c>
      <c r="M241" s="7">
        <f t="shared" si="121"/>
        <v>5.9601475873836879E-2</v>
      </c>
      <c r="N241" s="7">
        <f t="shared" si="122"/>
        <v>0.23386540367797395</v>
      </c>
    </row>
    <row r="242" spans="1:14" x14ac:dyDescent="0.25">
      <c r="A242" s="2" t="s">
        <v>47</v>
      </c>
      <c r="B242" s="2" t="s">
        <v>9</v>
      </c>
      <c r="C242" s="24">
        <v>8.7297207270257887E-2</v>
      </c>
      <c r="D242" s="25">
        <f t="shared" si="106"/>
        <v>9.4716795184868918E-2</v>
      </c>
      <c r="E242" s="25">
        <v>9.4716795184868918E-2</v>
      </c>
      <c r="F242" s="23">
        <v>0.19358150221201087</v>
      </c>
      <c r="G242" s="3">
        <v>801975244</v>
      </c>
      <c r="H242" s="4">
        <v>144892438121</v>
      </c>
      <c r="I242">
        <v>4933843159490720</v>
      </c>
      <c r="J242" s="4">
        <v>44917855056.999298</v>
      </c>
      <c r="K242" s="7">
        <f t="shared" si="119"/>
        <v>0.13826392041465052</v>
      </c>
      <c r="L242" s="7">
        <f t="shared" si="120"/>
        <v>3.6827998633994156E-2</v>
      </c>
      <c r="M242" s="7">
        <f t="shared" si="121"/>
        <v>6.2377803148510685E-2</v>
      </c>
      <c r="N242" s="7">
        <f t="shared" si="122"/>
        <v>0.23746972219715537</v>
      </c>
    </row>
    <row r="243" spans="1:14" x14ac:dyDescent="0.25">
      <c r="A243" s="2" t="s">
        <v>47</v>
      </c>
      <c r="B243" s="2" t="s">
        <v>10</v>
      </c>
      <c r="C243" s="24">
        <v>8.8011258125184497E-2</v>
      </c>
      <c r="D243" s="25">
        <f t="shared" si="106"/>
        <v>9.9813622376181785E-2</v>
      </c>
      <c r="E243" s="25">
        <v>9.9813622376181785E-2</v>
      </c>
      <c r="F243" s="23">
        <v>0.16839022791964453</v>
      </c>
      <c r="G243" s="3">
        <v>819682102</v>
      </c>
      <c r="H243" s="4">
        <v>142582098115</v>
      </c>
      <c r="I243">
        <v>5114446639561050</v>
      </c>
      <c r="J243" s="4">
        <v>48203109180.918198</v>
      </c>
      <c r="K243" s="7">
        <f t="shared" si="119"/>
        <v>0.13312010692565934</v>
      </c>
      <c r="L243" s="7">
        <f t="shared" si="120"/>
        <v>3.7351404816009917E-2</v>
      </c>
      <c r="M243" s="7">
        <f t="shared" si="121"/>
        <v>6.5494016979118136E-2</v>
      </c>
      <c r="N243" s="7">
        <f t="shared" si="122"/>
        <v>0.23596552872078738</v>
      </c>
    </row>
    <row r="244" spans="1:14" x14ac:dyDescent="0.25">
      <c r="A244" s="2" t="s">
        <v>47</v>
      </c>
      <c r="B244" s="2" t="s">
        <v>11</v>
      </c>
      <c r="C244" s="24">
        <v>9.3834718618532695E-2</v>
      </c>
      <c r="D244" s="25">
        <f t="shared" si="106"/>
        <v>9.5689896834982094E-2</v>
      </c>
      <c r="E244" s="25">
        <v>9.5689896834982094E-2</v>
      </c>
      <c r="F244" s="23">
        <v>0.16788768928771725</v>
      </c>
      <c r="G244" s="3">
        <v>837468930</v>
      </c>
      <c r="H244" s="4">
        <v>156252038230</v>
      </c>
      <c r="I244">
        <v>5650555766862500</v>
      </c>
      <c r="J244" s="4">
        <v>52421469617.308296</v>
      </c>
      <c r="K244" s="7">
        <f t="shared" si="119"/>
        <v>0.14278451029078731</v>
      </c>
      <c r="L244" s="7">
        <f t="shared" si="120"/>
        <v>4.0390218512491902E-2</v>
      </c>
      <c r="M244" s="7">
        <f t="shared" si="121"/>
        <v>6.971279845043464E-2</v>
      </c>
      <c r="N244" s="7">
        <f t="shared" si="122"/>
        <v>0.25288752725371388</v>
      </c>
    </row>
    <row r="245" spans="1:14" x14ac:dyDescent="0.25">
      <c r="A245" s="2" t="s">
        <v>47</v>
      </c>
      <c r="B245" s="2" t="s">
        <v>12</v>
      </c>
      <c r="C245" s="24">
        <v>7.0742800294230801E-2</v>
      </c>
      <c r="D245" s="25">
        <f t="shared" si="106"/>
        <v>9.713066965791313E-2</v>
      </c>
      <c r="E245" s="25">
        <v>9.713066965791313E-2</v>
      </c>
      <c r="F245" s="23">
        <v>0.18232160276131171</v>
      </c>
      <c r="G245" s="3">
        <v>855334678</v>
      </c>
      <c r="H245" s="4">
        <v>166325609578</v>
      </c>
      <c r="I245">
        <v>5911339964271340</v>
      </c>
      <c r="J245" s="4">
        <v>58540653446.914497</v>
      </c>
      <c r="K245" s="7">
        <f t="shared" si="119"/>
        <v>0.14881515211858623</v>
      </c>
      <c r="L245" s="7">
        <f t="shared" si="120"/>
        <v>4.1371721976750958E-2</v>
      </c>
      <c r="M245" s="7">
        <f t="shared" si="121"/>
        <v>7.6224312191546573E-2</v>
      </c>
      <c r="N245" s="7">
        <f t="shared" si="122"/>
        <v>0.26641118628688376</v>
      </c>
    </row>
    <row r="246" spans="1:14" x14ac:dyDescent="0.25">
      <c r="A246" s="2" t="s">
        <v>47</v>
      </c>
      <c r="B246" s="2" t="s">
        <v>13</v>
      </c>
      <c r="C246" s="24">
        <v>8.971232502732461E-2</v>
      </c>
      <c r="D246" s="25">
        <f t="shared" si="106"/>
        <v>0.10238167988179868</v>
      </c>
      <c r="E246" s="25">
        <v>0.10238167988179868</v>
      </c>
      <c r="F246" s="23">
        <v>0.1322857432981317</v>
      </c>
      <c r="G246" s="3">
        <v>873277798</v>
      </c>
      <c r="H246" s="4">
        <v>167138300822</v>
      </c>
      <c r="I246">
        <v>6157096724387920</v>
      </c>
      <c r="J246" s="4">
        <v>62109715870.625099</v>
      </c>
      <c r="K246" s="7">
        <f t="shared" si="119"/>
        <v>0.14646965974704154</v>
      </c>
      <c r="L246" s="7">
        <f t="shared" si="120"/>
        <v>4.2206301623722679E-2</v>
      </c>
      <c r="M246" s="7">
        <f t="shared" si="121"/>
        <v>7.9209842920207454E-2</v>
      </c>
      <c r="N246" s="7">
        <f t="shared" si="122"/>
        <v>0.2678858042909717</v>
      </c>
    </row>
    <row r="247" spans="1:14" x14ac:dyDescent="0.25">
      <c r="A247" s="2" t="s">
        <v>47</v>
      </c>
      <c r="B247" s="2" t="s">
        <v>14</v>
      </c>
      <c r="C247" s="24">
        <v>0.13870246177368301</v>
      </c>
      <c r="D247" s="25">
        <f t="shared" si="106"/>
        <v>0.10239154627435199</v>
      </c>
      <c r="E247" s="25">
        <v>0.10239154627435199</v>
      </c>
      <c r="F247" s="23">
        <v>0.13875748268053711</v>
      </c>
      <c r="G247" s="3">
        <v>891273209</v>
      </c>
      <c r="H247" s="4">
        <v>170499372925</v>
      </c>
      <c r="I247">
        <v>6537900034475590</v>
      </c>
      <c r="J247" s="4">
        <v>59807407565.498802</v>
      </c>
      <c r="K247" s="7">
        <f t="shared" si="119"/>
        <v>0.14639830308104718</v>
      </c>
      <c r="L247" s="7">
        <f t="shared" si="120"/>
        <v>4.3911792413602775E-2</v>
      </c>
      <c r="M247" s="7">
        <f t="shared" si="121"/>
        <v>7.4733643159109062E-2</v>
      </c>
      <c r="N247" s="7">
        <f t="shared" si="122"/>
        <v>0.26504373865375902</v>
      </c>
    </row>
    <row r="248" spans="1:14" x14ac:dyDescent="0.25">
      <c r="A248" s="2" t="s">
        <v>47</v>
      </c>
      <c r="B248" s="2" t="s">
        <v>15</v>
      </c>
      <c r="C248" s="24">
        <v>0.117878170418135</v>
      </c>
      <c r="D248" s="25">
        <f t="shared" si="106"/>
        <v>9.1214889503116833E-2</v>
      </c>
      <c r="E248" s="25">
        <v>9.1214889503116833E-2</v>
      </c>
      <c r="F248" s="23">
        <v>0.13271775082690196</v>
      </c>
      <c r="G248" s="3">
        <v>909307016</v>
      </c>
      <c r="H248" s="4">
        <v>175032018667</v>
      </c>
      <c r="I248">
        <v>6593522464361380</v>
      </c>
      <c r="J248" s="4">
        <v>62306305034.376503</v>
      </c>
      <c r="K248" s="7">
        <f t="shared" si="119"/>
        <v>0.14730960618403063</v>
      </c>
      <c r="L248" s="7">
        <f t="shared" si="120"/>
        <v>4.340709173415757E-2</v>
      </c>
      <c r="M248" s="7">
        <f t="shared" si="121"/>
        <v>7.631211379225418E-2</v>
      </c>
      <c r="N248" s="7">
        <f t="shared" si="122"/>
        <v>0.2670288117104424</v>
      </c>
    </row>
    <row r="249" spans="1:14" x14ac:dyDescent="0.25">
      <c r="A249" s="2" t="s">
        <v>47</v>
      </c>
      <c r="B249" s="2" t="s">
        <v>16</v>
      </c>
      <c r="C249" s="24">
        <v>6.3268904877986407E-2</v>
      </c>
      <c r="D249" s="25">
        <f t="shared" si="106"/>
        <v>9.3619926061423997E-2</v>
      </c>
      <c r="E249" s="25">
        <v>9.3619926061423997E-2</v>
      </c>
      <c r="F249" s="23">
        <v>0.15299045765039199</v>
      </c>
      <c r="G249" s="3">
        <v>927403860</v>
      </c>
      <c r="H249" s="4">
        <v>182734029569</v>
      </c>
      <c r="I249">
        <v>6814395502713680</v>
      </c>
      <c r="J249" s="4">
        <v>67518686735.394798</v>
      </c>
      <c r="K249" s="7">
        <f t="shared" si="119"/>
        <v>0.15079072903836502</v>
      </c>
      <c r="L249" s="7">
        <f t="shared" si="120"/>
        <v>4.3985767869681079E-2</v>
      </c>
      <c r="M249" s="7">
        <f t="shared" si="121"/>
        <v>8.1082497206844045E-2</v>
      </c>
      <c r="N249" s="7">
        <f t="shared" si="122"/>
        <v>0.27585899411489012</v>
      </c>
    </row>
    <row r="250" spans="1:14" x14ac:dyDescent="0.25">
      <c r="A250" s="2" t="s">
        <v>47</v>
      </c>
      <c r="B250" s="2" t="s">
        <v>17</v>
      </c>
      <c r="C250" s="24">
        <v>0.10247935555611899</v>
      </c>
      <c r="D250" s="25">
        <f t="shared" si="106"/>
        <v>9.0858142549052723E-2</v>
      </c>
      <c r="E250" s="25">
        <v>9.0858142549052723E-2</v>
      </c>
      <c r="F250" s="23">
        <v>0.13106957111630368</v>
      </c>
      <c r="G250" s="3">
        <v>945601831</v>
      </c>
      <c r="H250" s="4">
        <v>188954629234</v>
      </c>
      <c r="I250">
        <v>7311992315255950</v>
      </c>
      <c r="J250" s="4">
        <v>75588023380.934601</v>
      </c>
      <c r="K250" s="7">
        <f t="shared" si="119"/>
        <v>0.15292318710509717</v>
      </c>
      <c r="L250" s="7">
        <f t="shared" si="120"/>
        <v>4.628935857019751E-2</v>
      </c>
      <c r="M250" s="7">
        <f t="shared" si="121"/>
        <v>8.9025969668737465E-2</v>
      </c>
      <c r="N250" s="7">
        <f t="shared" si="122"/>
        <v>0.28823851534403211</v>
      </c>
    </row>
    <row r="251" spans="1:14" x14ac:dyDescent="0.25">
      <c r="A251" s="2" t="s">
        <v>47</v>
      </c>
      <c r="B251" s="2" t="s">
        <v>18</v>
      </c>
      <c r="C251" s="24">
        <v>0.102248861637544</v>
      </c>
      <c r="D251" s="25">
        <f t="shared" si="106"/>
        <v>8.0460643140452745E-2</v>
      </c>
      <c r="E251" s="25">
        <v>8.0460643140452745E-2</v>
      </c>
      <c r="F251" s="23">
        <v>0.14450982613505348</v>
      </c>
      <c r="G251" s="3">
        <v>963922588</v>
      </c>
      <c r="H251" s="4">
        <v>192586901464</v>
      </c>
      <c r="I251">
        <v>7735865102558990</v>
      </c>
      <c r="J251" s="4">
        <v>86850553318.309998</v>
      </c>
      <c r="K251" s="7">
        <f t="shared" si="119"/>
        <v>0.15290042668187276</v>
      </c>
      <c r="L251" s="7">
        <f t="shared" si="120"/>
        <v>4.8041932816603884E-2</v>
      </c>
      <c r="M251" s="7">
        <f t="shared" si="121"/>
        <v>0.10034655347275288</v>
      </c>
      <c r="N251" s="7">
        <f t="shared" si="122"/>
        <v>0.30128891297122951</v>
      </c>
    </row>
    <row r="252" spans="1:14" x14ac:dyDescent="0.25">
      <c r="A252" s="2" t="s">
        <v>47</v>
      </c>
      <c r="B252" s="2" t="s">
        <v>19</v>
      </c>
      <c r="C252" s="24">
        <v>8.9771523382644491E-2</v>
      </c>
      <c r="D252" s="25">
        <f t="shared" si="106"/>
        <v>6.9717988071456002E-2</v>
      </c>
      <c r="E252" s="25">
        <v>6.9717988071456002E-2</v>
      </c>
      <c r="F252" s="23">
        <v>0.14356251164523948</v>
      </c>
      <c r="G252" s="3">
        <v>982365243</v>
      </c>
      <c r="H252" s="4">
        <v>199303754079</v>
      </c>
      <c r="I252">
        <v>7988155337314370</v>
      </c>
      <c r="J252" s="4">
        <v>95237864224.244995</v>
      </c>
      <c r="K252" s="7">
        <f t="shared" si="119"/>
        <v>0.15526250890861237</v>
      </c>
      <c r="L252" s="7">
        <f t="shared" si="120"/>
        <v>4.8677386659313759E-2</v>
      </c>
      <c r="M252" s="7">
        <f t="shared" si="121"/>
        <v>0.10797138880157828</v>
      </c>
      <c r="N252" s="7">
        <f t="shared" si="122"/>
        <v>0.31191128436950444</v>
      </c>
    </row>
    <row r="253" spans="1:14" x14ac:dyDescent="0.25">
      <c r="A253" s="2" t="s">
        <v>47</v>
      </c>
      <c r="B253" s="2" t="s">
        <v>20</v>
      </c>
      <c r="C253" s="24">
        <v>7.1642521146272106E-2</v>
      </c>
      <c r="D253" s="25">
        <f t="shared" si="106"/>
        <v>6.1917987573174731E-2</v>
      </c>
      <c r="E253" s="25">
        <v>6.1917987573174731E-2</v>
      </c>
      <c r="F253" s="23">
        <v>0.14854378818737279</v>
      </c>
      <c r="G253" s="3">
        <v>1000900030</v>
      </c>
      <c r="H253" s="4">
        <v>205893810885</v>
      </c>
      <c r="I253">
        <v>8334854918156971</v>
      </c>
      <c r="J253" s="4">
        <v>96677625850.023499</v>
      </c>
      <c r="K253" s="7">
        <f t="shared" si="119"/>
        <v>0.1574260862581448</v>
      </c>
      <c r="L253" s="7">
        <f t="shared" si="120"/>
        <v>4.984953176597727E-2</v>
      </c>
      <c r="M253" s="7">
        <f t="shared" si="121"/>
        <v>0.10757399635828674</v>
      </c>
      <c r="N253" s="7">
        <f t="shared" si="122"/>
        <v>0.31484961438240883</v>
      </c>
    </row>
    <row r="254" spans="1:14" x14ac:dyDescent="0.25">
      <c r="A254" s="2" t="s">
        <v>47</v>
      </c>
      <c r="B254" s="2" t="s">
        <v>21</v>
      </c>
      <c r="C254" s="24">
        <v>0.13230838976797801</v>
      </c>
      <c r="D254" s="25">
        <f t="shared" si="106"/>
        <v>5.6320665707610275E-2</v>
      </c>
      <c r="E254" s="25">
        <v>5.6320665707610275E-2</v>
      </c>
      <c r="F254" s="23">
        <v>0.13198329594722802</v>
      </c>
      <c r="G254" s="3">
        <v>1019483581</v>
      </c>
      <c r="H254" s="4">
        <v>208400305978</v>
      </c>
      <c r="I254">
        <v>8477455869215810</v>
      </c>
      <c r="J254" s="4">
        <v>99308042362.893799</v>
      </c>
      <c r="K254" s="7">
        <f t="shared" si="119"/>
        <v>0.15643798932920369</v>
      </c>
      <c r="L254" s="7">
        <f t="shared" si="120"/>
        <v>4.9778183336341271E-2</v>
      </c>
      <c r="M254" s="7">
        <f t="shared" si="121"/>
        <v>0.10848662872630224</v>
      </c>
      <c r="N254" s="7">
        <f t="shared" si="122"/>
        <v>0.3147028013918472</v>
      </c>
    </row>
    <row r="255" spans="1:14" x14ac:dyDescent="0.25">
      <c r="A255" s="2" t="s">
        <v>47</v>
      </c>
      <c r="B255" s="2" t="s">
        <v>22</v>
      </c>
      <c r="C255" s="24">
        <v>4.6698203803758796E-2</v>
      </c>
      <c r="D255" s="25">
        <f t="shared" si="106"/>
        <v>4.0548020304239117E-2</v>
      </c>
      <c r="E255" s="25">
        <v>4.0548020304239117E-2</v>
      </c>
      <c r="F255" s="23">
        <v>0.15272218871648668</v>
      </c>
      <c r="G255" s="3">
        <v>1038058156</v>
      </c>
      <c r="H255" s="4">
        <v>218443553103</v>
      </c>
      <c r="I255">
        <v>8540487807121240</v>
      </c>
      <c r="J255" s="4">
        <v>103261468531.14</v>
      </c>
      <c r="K255" s="7">
        <f t="shared" si="119"/>
        <v>0.16104292716460916</v>
      </c>
      <c r="L255" s="7">
        <f t="shared" si="120"/>
        <v>4.9250963717810882E-2</v>
      </c>
      <c r="M255" s="7">
        <f t="shared" si="121"/>
        <v>0.11078695872423257</v>
      </c>
      <c r="N255" s="7">
        <f t="shared" si="122"/>
        <v>0.32108084960665262</v>
      </c>
    </row>
    <row r="256" spans="1:14" x14ac:dyDescent="0.25">
      <c r="A256" s="2" t="s">
        <v>47</v>
      </c>
      <c r="B256" s="2" t="s">
        <v>23</v>
      </c>
      <c r="C256" s="24">
        <v>4.0094359104519105E-2</v>
      </c>
      <c r="D256" s="25">
        <f t="shared" si="106"/>
        <v>3.9842225704144779E-2</v>
      </c>
      <c r="E256" s="25">
        <v>3.9842225704144779E-2</v>
      </c>
      <c r="F256" s="23">
        <v>0.12034259350485654</v>
      </c>
      <c r="G256" s="3">
        <v>1056575549</v>
      </c>
      <c r="H256" s="4">
        <v>217404637939</v>
      </c>
      <c r="I256">
        <v>8657008075540830</v>
      </c>
      <c r="J256" s="4">
        <v>110004562180.989</v>
      </c>
      <c r="K256" s="7">
        <f t="shared" si="119"/>
        <v>0.15746801666329815</v>
      </c>
      <c r="L256" s="7">
        <f t="shared" si="120"/>
        <v>4.9047966615145801E-2</v>
      </c>
      <c r="M256" s="7">
        <f t="shared" si="121"/>
        <v>0.11595304799291715</v>
      </c>
      <c r="N256" s="7">
        <f t="shared" si="122"/>
        <v>0.32246903127136112</v>
      </c>
    </row>
    <row r="257" spans="1:14" x14ac:dyDescent="0.25">
      <c r="A257" s="2" t="s">
        <v>47</v>
      </c>
      <c r="B257" s="2" t="s">
        <v>24</v>
      </c>
      <c r="C257" s="24">
        <v>3.77929312235636E-2</v>
      </c>
      <c r="D257" s="25">
        <f t="shared" si="106"/>
        <v>4.2820704812752131E-2</v>
      </c>
      <c r="E257" s="25">
        <v>4.2820704812752131E-2</v>
      </c>
      <c r="F257" s="23">
        <v>9.144087456218819E-2</v>
      </c>
      <c r="G257" s="3">
        <v>1075000085</v>
      </c>
      <c r="H257" s="4">
        <v>224947476645</v>
      </c>
      <c r="I257">
        <v>8951097542775461</v>
      </c>
      <c r="J257" s="4">
        <v>113930544792.468</v>
      </c>
      <c r="K257" s="7">
        <f t="shared" si="119"/>
        <v>0.1601388613307492</v>
      </c>
      <c r="L257" s="7">
        <f t="shared" si="120"/>
        <v>4.9844992180870379E-2</v>
      </c>
      <c r="M257" s="7">
        <f t="shared" si="121"/>
        <v>0.11803307022225713</v>
      </c>
      <c r="N257" s="7">
        <f t="shared" si="122"/>
        <v>0.3280169237338767</v>
      </c>
    </row>
    <row r="258" spans="1:14" x14ac:dyDescent="0.25">
      <c r="A258" s="2" t="s">
        <v>47</v>
      </c>
      <c r="B258" s="2" t="s">
        <v>25</v>
      </c>
      <c r="C258" s="24">
        <v>4.2971520392956798E-2</v>
      </c>
      <c r="D258" s="25">
        <f t="shared" si="106"/>
        <v>4.7143351868711859E-2</v>
      </c>
      <c r="E258" s="25">
        <v>4.7143351868711859E-2</v>
      </c>
      <c r="F258" s="23">
        <v>0.11174458697651413</v>
      </c>
      <c r="G258" s="3">
        <v>1093317189</v>
      </c>
      <c r="H258" s="4">
        <v>206466657735</v>
      </c>
      <c r="I258">
        <v>9397549983829120</v>
      </c>
      <c r="J258" s="4">
        <v>118934412191.948</v>
      </c>
      <c r="K258" s="7">
        <f t="shared" ref="K258" si="123">H258/G258/food/365</f>
        <v>0.14451996919680779</v>
      </c>
      <c r="L258" s="7">
        <f t="shared" ref="L258" si="124">I258/G258/btu/365</f>
        <v>5.1454363379318697E-2</v>
      </c>
      <c r="M258" s="7">
        <f t="shared" ref="M258" si="125">J258/G258/mangoods/365</f>
        <v>0.12115277967927873</v>
      </c>
      <c r="N258" s="7">
        <f t="shared" ref="N258" si="126">SUM(K258:M258)</f>
        <v>0.31712711225540524</v>
      </c>
    </row>
    <row r="259" spans="1:14" x14ac:dyDescent="0.25">
      <c r="A259" s="2" t="s">
        <v>47</v>
      </c>
      <c r="B259" s="2" t="s">
        <v>26</v>
      </c>
      <c r="C259" s="24">
        <v>3.8058589952885302E-2</v>
      </c>
      <c r="D259" s="25">
        <f t="shared" si="106"/>
        <v>5.3896876885012129E-2</v>
      </c>
      <c r="E259" s="25">
        <v>5.3896876885012129E-2</v>
      </c>
      <c r="F259" s="23">
        <v>8.7147434135223412E-2</v>
      </c>
      <c r="G259" s="3">
        <v>1111523144</v>
      </c>
      <c r="H259" s="4">
        <v>227788861580</v>
      </c>
      <c r="I259">
        <v>9926551029046050</v>
      </c>
      <c r="J259" s="4">
        <v>127089833750.222</v>
      </c>
      <c r="K259" s="7">
        <f t="shared" ref="K259:K268" si="127">H259/G259/food/365</f>
        <v>0.15683322861883442</v>
      </c>
      <c r="L259" s="7">
        <f t="shared" ref="L259:L268" si="128">I259/G259/btu/365</f>
        <v>5.3460573153684979E-2</v>
      </c>
      <c r="M259" s="7">
        <f t="shared" ref="M259:M268" si="129">J259/G259/mangoods/365</f>
        <v>0.12733984886224844</v>
      </c>
      <c r="N259" s="7">
        <f t="shared" ref="N259:N268" si="130">SUM(K259:M259)</f>
        <v>0.3376336506347678</v>
      </c>
    </row>
    <row r="260" spans="1:14" x14ac:dyDescent="0.25">
      <c r="A260" s="2" t="s">
        <v>47</v>
      </c>
      <c r="B260" s="2" t="s">
        <v>27</v>
      </c>
      <c r="C260" s="24">
        <v>3.7672517347751101E-2</v>
      </c>
      <c r="D260" s="25">
        <f t="shared" si="106"/>
        <v>6.5691033461492077E-2</v>
      </c>
      <c r="E260" s="25">
        <v>6.5691033461492077E-2</v>
      </c>
      <c r="F260" s="23">
        <v>0.10848970940831104</v>
      </c>
      <c r="G260" s="3">
        <v>1129623456</v>
      </c>
      <c r="H260" s="4">
        <v>225107227800</v>
      </c>
      <c r="I260">
        <v>1.04723042223299E+16</v>
      </c>
      <c r="J260" s="4">
        <v>139401422358.49899</v>
      </c>
      <c r="K260" s="7">
        <f t="shared" si="127"/>
        <v>0.15250351260463532</v>
      </c>
      <c r="L260" s="7">
        <f t="shared" si="128"/>
        <v>5.549607767906372E-2</v>
      </c>
      <c r="M260" s="7">
        <f t="shared" si="129"/>
        <v>0.13743759021861551</v>
      </c>
      <c r="N260" s="7">
        <f t="shared" si="130"/>
        <v>0.34543718050231453</v>
      </c>
    </row>
    <row r="261" spans="1:14" x14ac:dyDescent="0.25">
      <c r="A261" s="2" t="s">
        <v>47</v>
      </c>
      <c r="B261" s="2" t="s">
        <v>28</v>
      </c>
      <c r="C261" s="24">
        <v>4.2463436203192796E-2</v>
      </c>
      <c r="D261" s="25">
        <f t="shared" si="106"/>
        <v>7.9394597104240905E-2</v>
      </c>
      <c r="E261" s="25">
        <v>7.9394597104240905E-2</v>
      </c>
      <c r="F261" s="23">
        <v>0.14295846355165764</v>
      </c>
      <c r="G261" s="3">
        <v>1147609927</v>
      </c>
      <c r="H261" s="4">
        <v>237031437650</v>
      </c>
      <c r="I261">
        <v>1.10740410008025E+16</v>
      </c>
      <c r="J261" s="4">
        <v>152434172932.125</v>
      </c>
      <c r="K261" s="7">
        <f t="shared" si="127"/>
        <v>0.15806501730650604</v>
      </c>
      <c r="L261" s="7">
        <f t="shared" si="128"/>
        <v>5.7765105628729739E-2</v>
      </c>
      <c r="M261" s="7">
        <f t="shared" si="129"/>
        <v>0.14793129900735397</v>
      </c>
      <c r="N261" s="7">
        <f t="shared" si="130"/>
        <v>0.36376142194258976</v>
      </c>
    </row>
    <row r="262" spans="1:14" x14ac:dyDescent="0.25">
      <c r="A262" s="2" t="s">
        <v>47</v>
      </c>
      <c r="B262" s="2" t="s">
        <v>29</v>
      </c>
      <c r="C262" s="24">
        <v>5.7965233756163199E-2</v>
      </c>
      <c r="D262" s="25">
        <f t="shared" si="106"/>
        <v>8.708129268098648E-2</v>
      </c>
      <c r="E262" s="25">
        <v>8.708129268098648E-2</v>
      </c>
      <c r="F262" s="23">
        <v>0.17258472469689989</v>
      </c>
      <c r="G262" s="3">
        <v>1165486291</v>
      </c>
      <c r="H262" s="4">
        <v>248692334585</v>
      </c>
      <c r="I262">
        <v>1.17052418727328E+16</v>
      </c>
      <c r="J262" s="4">
        <v>179548908289.67599</v>
      </c>
      <c r="K262" s="7">
        <f t="shared" si="127"/>
        <v>0.16329742581137444</v>
      </c>
      <c r="L262" s="7">
        <f t="shared" si="128"/>
        <v>6.0121106327321774E-2</v>
      </c>
      <c r="M262" s="7">
        <f t="shared" si="129"/>
        <v>0.17157247957585126</v>
      </c>
      <c r="N262" s="7">
        <f t="shared" si="130"/>
        <v>0.39499101171454748</v>
      </c>
    </row>
    <row r="263" spans="1:14" x14ac:dyDescent="0.25">
      <c r="A263" s="2" t="s">
        <v>47</v>
      </c>
      <c r="B263" s="2" t="s">
        <v>30</v>
      </c>
      <c r="C263" s="24">
        <v>6.3728813559322001E-2</v>
      </c>
      <c r="D263" s="25" t="e">
        <f>IF(#REF!=A263,AVERAGE(C263:C268),"--")</f>
        <v>#REF!</v>
      </c>
      <c r="E263" s="25">
        <v>9.294116306308231E-2</v>
      </c>
      <c r="F263" s="23">
        <v>0.15655560644698086</v>
      </c>
      <c r="G263" s="3">
        <v>1183209472</v>
      </c>
      <c r="H263" s="4">
        <v>268437816937.00003</v>
      </c>
      <c r="I263">
        <v>1.23031553344082E+16</v>
      </c>
      <c r="J263" s="4">
        <v>192082433542.34299</v>
      </c>
      <c r="K263" s="7">
        <f t="shared" si="127"/>
        <v>0.17362256561612799</v>
      </c>
      <c r="L263" s="7">
        <f t="shared" si="128"/>
        <v>6.2245593267175582E-2</v>
      </c>
      <c r="M263" s="7">
        <f t="shared" si="129"/>
        <v>0.18079983926152138</v>
      </c>
      <c r="N263" s="7">
        <f t="shared" si="130"/>
        <v>0.41666799814482491</v>
      </c>
    </row>
    <row r="264" spans="1:14" x14ac:dyDescent="0.25">
      <c r="A264" s="2" t="s">
        <v>47</v>
      </c>
      <c r="B264" s="2" t="s">
        <v>31</v>
      </c>
      <c r="C264" s="24">
        <v>8.3492670490758397E-2</v>
      </c>
      <c r="D264" s="25" t="e">
        <f>IF(#REF!=A264,AVERAGE(C264:C268),"--")</f>
        <v>#REF!</v>
      </c>
      <c r="E264" s="25">
        <v>0.1004990996566985</v>
      </c>
      <c r="F264" s="23">
        <v>0.27096681834175995</v>
      </c>
      <c r="G264" s="3">
        <v>1200669765</v>
      </c>
      <c r="H264" s="4">
        <v>274986284252</v>
      </c>
      <c r="I264">
        <v>1.23439391997417E+16</v>
      </c>
      <c r="J264" s="4">
        <v>201040549570.939</v>
      </c>
      <c r="K264" s="7">
        <f t="shared" si="127"/>
        <v>0.17527160640673675</v>
      </c>
      <c r="L264" s="7">
        <f t="shared" si="128"/>
        <v>6.154374790505112E-2</v>
      </c>
      <c r="M264" s="7">
        <f t="shared" si="129"/>
        <v>0.18647993827626561</v>
      </c>
      <c r="N264" s="7">
        <f t="shared" si="130"/>
        <v>0.42329529258805348</v>
      </c>
    </row>
    <row r="265" spans="1:14" x14ac:dyDescent="0.25">
      <c r="A265" s="2" t="s">
        <v>47</v>
      </c>
      <c r="B265" s="2" t="s">
        <v>32</v>
      </c>
      <c r="C265" s="24">
        <v>0.108823529411765</v>
      </c>
      <c r="D265" s="25" t="e">
        <f>IF(#REF!=A265,AVERAGE(C265:C268),"--")</f>
        <v>#REF!</v>
      </c>
      <c r="E265" s="25">
        <v>9.7172312148487691E-2</v>
      </c>
      <c r="F265" s="23">
        <v>0.12937386837340514</v>
      </c>
      <c r="G265" s="3">
        <v>1217726215</v>
      </c>
      <c r="H265" s="4">
        <v>269835846715</v>
      </c>
      <c r="I265">
        <v>1.27085172652649E+16</v>
      </c>
      <c r="J265" s="4">
        <v>223089931495.89401</v>
      </c>
      <c r="K265" s="7">
        <f t="shared" si="127"/>
        <v>0.16957979150117347</v>
      </c>
      <c r="L265" s="7">
        <f t="shared" si="128"/>
        <v>6.2473950440379733E-2</v>
      </c>
      <c r="M265" s="7">
        <f t="shared" si="129"/>
        <v>0.20403390566629798</v>
      </c>
      <c r="N265" s="7">
        <f t="shared" si="130"/>
        <v>0.43608764760785118</v>
      </c>
    </row>
    <row r="266" spans="1:14" x14ac:dyDescent="0.25">
      <c r="A266" s="2" t="s">
        <v>47</v>
      </c>
      <c r="B266" s="2" t="s">
        <v>33</v>
      </c>
      <c r="C266" s="24">
        <v>0.11989389920424401</v>
      </c>
      <c r="D266" s="25" t="e">
        <f>IF(#REF!=A266,AVERAGE(C266:C268),"--")</f>
        <v>#REF!</v>
      </c>
      <c r="E266" s="25">
        <v>8.8822434904306122E-2</v>
      </c>
      <c r="F266" s="23">
        <v>0.17450552728221758</v>
      </c>
      <c r="G266" s="3">
        <v>1234281170</v>
      </c>
      <c r="H266" s="4">
        <v>289840038176</v>
      </c>
      <c r="I266">
        <v>1.38602255409289E+16</v>
      </c>
      <c r="J266" s="4">
        <v>240256886267.422</v>
      </c>
      <c r="K266" s="7">
        <f t="shared" si="127"/>
        <v>0.17970840251154679</v>
      </c>
      <c r="L266" s="7">
        <f t="shared" si="128"/>
        <v>6.7221768655071554E-2</v>
      </c>
      <c r="M266" s="7">
        <f t="shared" si="129"/>
        <v>0.21678726645519061</v>
      </c>
      <c r="N266" s="7">
        <f t="shared" si="130"/>
        <v>0.46371743762180895</v>
      </c>
    </row>
    <row r="267" spans="1:14" x14ac:dyDescent="0.25">
      <c r="A267" s="2" t="s">
        <v>47</v>
      </c>
      <c r="B267" s="2" t="s">
        <v>34</v>
      </c>
      <c r="C267" s="24">
        <v>8.858360966366631E-2</v>
      </c>
      <c r="D267" s="25" t="e">
        <f>IF(#REF!=A267,AVERAGE(C267:C268),"--")</f>
        <v>#REF!</v>
      </c>
      <c r="E267" s="25">
        <v>7.7075162467598352E-2</v>
      </c>
      <c r="F267" s="23">
        <v>4.6028823566757193E-3</v>
      </c>
      <c r="G267" s="3">
        <v>1250288729</v>
      </c>
      <c r="H267" s="4">
        <v>306740072849</v>
      </c>
      <c r="I267">
        <v>1.42808320070082E+16</v>
      </c>
      <c r="J267" s="4">
        <v>247765047249.147</v>
      </c>
      <c r="K267" s="7">
        <f t="shared" si="127"/>
        <v>0.18775188637465501</v>
      </c>
      <c r="L267" s="7">
        <f t="shared" si="128"/>
        <v>6.8374936372689543E-2</v>
      </c>
      <c r="M267" s="7">
        <f t="shared" si="129"/>
        <v>0.22069970455658786</v>
      </c>
      <c r="N267" s="7">
        <f t="shared" si="130"/>
        <v>0.47682652730393238</v>
      </c>
    </row>
    <row r="268" spans="1:14" x14ac:dyDescent="0.25">
      <c r="A268" s="2" t="s">
        <v>47</v>
      </c>
      <c r="B268" s="2" t="s">
        <v>35</v>
      </c>
      <c r="C268" s="24">
        <v>9.3124456048738202E-2</v>
      </c>
      <c r="D268" s="25" t="e">
        <f>IF(#REF!=A268,AVERAGE(C268:C268),"--")</f>
        <v>#REF!</v>
      </c>
      <c r="E268" s="25">
        <v>6.6462705854962181E-2</v>
      </c>
      <c r="F268" s="23">
        <v>0.26996239769962393</v>
      </c>
      <c r="G268" s="3">
        <v>1265782790</v>
      </c>
      <c r="H268" s="4">
        <v>314480124502</v>
      </c>
      <c r="I268">
        <v>1.52757719499453E+16</v>
      </c>
      <c r="J268" s="4">
        <v>261275881680.39099</v>
      </c>
      <c r="K268" s="7">
        <f t="shared" si="127"/>
        <v>0.19013327333575566</v>
      </c>
      <c r="L268" s="7">
        <f t="shared" si="128"/>
        <v>7.2243324083087715E-2</v>
      </c>
      <c r="M268" s="7">
        <f t="shared" si="129"/>
        <v>0.22988580953158519</v>
      </c>
      <c r="N268" s="7">
        <f t="shared" si="130"/>
        <v>0.49226240695042855</v>
      </c>
    </row>
    <row r="269" spans="1:14" x14ac:dyDescent="0.25">
      <c r="A269" s="2" t="s">
        <v>48</v>
      </c>
      <c r="B269" s="2" t="s">
        <v>4</v>
      </c>
      <c r="C269" s="24">
        <v>0.122659085141911</v>
      </c>
      <c r="D269" s="25">
        <f t="shared" ref="D269:D310" si="131">IF(A275=A269,AVERAGE(C269:C274),"--")</f>
        <v>9.0855518218312226E-2</v>
      </c>
      <c r="E269" s="25">
        <v>9.0855518218312226E-2</v>
      </c>
      <c r="F269" s="23">
        <v>0.20747359870024362</v>
      </c>
      <c r="G269" s="3">
        <v>150938232</v>
      </c>
      <c r="H269" s="4">
        <v>41078517871</v>
      </c>
      <c r="I269">
        <v>4331105559527870</v>
      </c>
      <c r="J269" s="4">
        <v>16430291965.7327</v>
      </c>
      <c r="K269" s="7">
        <f t="shared" ref="K269:K287" si="132">H269/G269/food/365</f>
        <v>0.2082761859011355</v>
      </c>
      <c r="L269" s="7">
        <f t="shared" ref="L269:L287" si="133">I269/G269/btu/365</f>
        <v>0.17177234755682802</v>
      </c>
      <c r="M269" s="7">
        <f t="shared" ref="M269:M287" si="134">J269/G269/mangoods/365</f>
        <v>0.12123221796286608</v>
      </c>
      <c r="N269" s="7">
        <f t="shared" ref="N269:N287" si="135">SUM(K269:M269)</f>
        <v>0.50128075142082962</v>
      </c>
    </row>
    <row r="270" spans="1:14" x14ac:dyDescent="0.25">
      <c r="A270" s="2" t="s">
        <v>48</v>
      </c>
      <c r="B270" s="2" t="s">
        <v>5</v>
      </c>
      <c r="C270" s="24">
        <v>9.4454239535345291E-2</v>
      </c>
      <c r="D270" s="25">
        <f t="shared" si="131"/>
        <v>8.5876764247353535E-2</v>
      </c>
      <c r="E270" s="25">
        <v>8.5876764247353535E-2</v>
      </c>
      <c r="F270" s="23">
        <v>8.7997847147470498E-2</v>
      </c>
      <c r="G270" s="3">
        <v>154468229</v>
      </c>
      <c r="H270" s="4">
        <v>40791740395</v>
      </c>
      <c r="I270">
        <v>3706978627459280</v>
      </c>
      <c r="J270" s="4">
        <v>16631514923.779499</v>
      </c>
      <c r="K270" s="7">
        <f t="shared" si="132"/>
        <v>0.20209574816905804</v>
      </c>
      <c r="L270" s="7">
        <f t="shared" si="133"/>
        <v>0.14365960096922517</v>
      </c>
      <c r="M270" s="7">
        <f t="shared" si="134"/>
        <v>0.11991255894130966</v>
      </c>
      <c r="N270" s="7">
        <f t="shared" si="135"/>
        <v>0.46566790807959285</v>
      </c>
    </row>
    <row r="271" spans="1:14" x14ac:dyDescent="0.25">
      <c r="A271" s="2" t="s">
        <v>48</v>
      </c>
      <c r="B271" s="2" t="s">
        <v>6</v>
      </c>
      <c r="C271" s="24">
        <v>0.117997405215176</v>
      </c>
      <c r="D271" s="25">
        <f t="shared" si="131"/>
        <v>8.3543336243514288E-2</v>
      </c>
      <c r="E271" s="25">
        <v>8.3543336243514288E-2</v>
      </c>
      <c r="F271" s="23">
        <v>0.21939154093494939</v>
      </c>
      <c r="G271" s="3">
        <v>158009246</v>
      </c>
      <c r="H271" s="4">
        <v>43949337866</v>
      </c>
      <c r="I271">
        <v>3845909598089430</v>
      </c>
      <c r="J271" s="4">
        <v>20642853591.5868</v>
      </c>
      <c r="K271" s="7">
        <f t="shared" si="132"/>
        <v>0.21285994453971985</v>
      </c>
      <c r="L271" s="7">
        <f t="shared" si="133"/>
        <v>0.14570360989938061</v>
      </c>
      <c r="M271" s="7">
        <f t="shared" si="134"/>
        <v>0.14549874928550238</v>
      </c>
      <c r="N271" s="7">
        <f t="shared" si="135"/>
        <v>0.50406230372460281</v>
      </c>
    </row>
    <row r="272" spans="1:14" x14ac:dyDescent="0.25">
      <c r="A272" s="2" t="s">
        <v>48</v>
      </c>
      <c r="B272" s="2" t="s">
        <v>7</v>
      </c>
      <c r="C272" s="24">
        <v>0.10455034823189999</v>
      </c>
      <c r="D272" s="25">
        <f t="shared" si="131"/>
        <v>7.4569668099234418E-2</v>
      </c>
      <c r="E272" s="25">
        <v>7.4569668099234418E-2</v>
      </c>
      <c r="F272" s="23">
        <v>0.11105476673427983</v>
      </c>
      <c r="G272" s="3">
        <v>161523347</v>
      </c>
      <c r="H272" s="4">
        <v>47828939082</v>
      </c>
      <c r="I272">
        <v>4284653940427589.5</v>
      </c>
      <c r="J272" s="4">
        <v>25196546941.469002</v>
      </c>
      <c r="K272" s="7">
        <f t="shared" si="132"/>
        <v>0.22661025073742608</v>
      </c>
      <c r="L272" s="7">
        <f t="shared" si="133"/>
        <v>0.15879403583667384</v>
      </c>
      <c r="M272" s="7">
        <f t="shared" si="134"/>
        <v>0.17373117230724913</v>
      </c>
      <c r="N272" s="7">
        <f t="shared" si="135"/>
        <v>0.55913545888134908</v>
      </c>
    </row>
    <row r="273" spans="1:14" x14ac:dyDescent="0.25">
      <c r="A273" s="2" t="s">
        <v>48</v>
      </c>
      <c r="B273" s="2" t="s">
        <v>8</v>
      </c>
      <c r="C273" s="24">
        <v>4.7245361568020901E-2</v>
      </c>
      <c r="D273" s="25">
        <f t="shared" si="131"/>
        <v>7.0176595806093436E-2</v>
      </c>
      <c r="E273" s="25">
        <v>7.0176595806093436E-2</v>
      </c>
      <c r="F273" s="23">
        <v>0.18019169329073481</v>
      </c>
      <c r="G273" s="3">
        <v>164982451</v>
      </c>
      <c r="H273" s="4">
        <v>48964191164</v>
      </c>
      <c r="I273">
        <v>4191274718023289.5</v>
      </c>
      <c r="J273" s="4">
        <v>28016791288.258099</v>
      </c>
      <c r="K273" s="7">
        <f t="shared" si="132"/>
        <v>0.22712500112756745</v>
      </c>
      <c r="L273" s="7">
        <f t="shared" si="133"/>
        <v>0.15207650302961562</v>
      </c>
      <c r="M273" s="7">
        <f t="shared" si="134"/>
        <v>0.18912662477240044</v>
      </c>
      <c r="N273" s="7">
        <f t="shared" si="135"/>
        <v>0.56832812892958351</v>
      </c>
    </row>
    <row r="274" spans="1:14" x14ac:dyDescent="0.25">
      <c r="A274" s="2" t="s">
        <v>48</v>
      </c>
      <c r="B274" s="2" t="s">
        <v>9</v>
      </c>
      <c r="C274" s="24">
        <v>5.8226669617520106E-2</v>
      </c>
      <c r="D274" s="25">
        <f t="shared" si="131"/>
        <v>7.8000799340159174E-2</v>
      </c>
      <c r="E274" s="25">
        <v>7.8000799340159174E-2</v>
      </c>
      <c r="F274" s="23">
        <v>0.16219351844690233</v>
      </c>
      <c r="G274" s="3">
        <v>168374287</v>
      </c>
      <c r="H274" s="4">
        <v>51892605879</v>
      </c>
      <c r="I274">
        <v>4404086079942420</v>
      </c>
      <c r="J274" s="4">
        <v>30618007782.670898</v>
      </c>
      <c r="K274" s="7">
        <f t="shared" si="132"/>
        <v>0.23585974210862209</v>
      </c>
      <c r="L274" s="7">
        <f t="shared" si="133"/>
        <v>0.1565790919809846</v>
      </c>
      <c r="M274" s="7">
        <f t="shared" si="134"/>
        <v>0.20252245713044878</v>
      </c>
      <c r="N274" s="7">
        <f t="shared" si="135"/>
        <v>0.59496129122005548</v>
      </c>
    </row>
    <row r="275" spans="1:14" x14ac:dyDescent="0.25">
      <c r="A275" s="2" t="s">
        <v>48</v>
      </c>
      <c r="B275" s="2" t="s">
        <v>10</v>
      </c>
      <c r="C275" s="24">
        <v>9.2786561316159005E-2</v>
      </c>
      <c r="D275" s="25">
        <f t="shared" si="131"/>
        <v>8.0835549687618219E-2</v>
      </c>
      <c r="E275" s="25">
        <v>8.0835549687618219E-2</v>
      </c>
      <c r="F275" s="23">
        <v>-1.2311992546253148E-2</v>
      </c>
      <c r="G275" s="3">
        <v>171702763</v>
      </c>
      <c r="H275" s="4">
        <v>52331150151</v>
      </c>
      <c r="I275">
        <v>4405487476971769.5</v>
      </c>
      <c r="J275" s="4">
        <v>33865877936.480598</v>
      </c>
      <c r="K275" s="7">
        <f t="shared" si="132"/>
        <v>0.23324218704819352</v>
      </c>
      <c r="L275" s="7">
        <f t="shared" si="133"/>
        <v>0.15359264814480408</v>
      </c>
      <c r="M275" s="7">
        <f t="shared" si="134"/>
        <v>0.21966308738919457</v>
      </c>
      <c r="N275" s="7">
        <f t="shared" si="135"/>
        <v>0.60649792258219215</v>
      </c>
    </row>
    <row r="276" spans="1:14" x14ac:dyDescent="0.25">
      <c r="A276" s="2" t="s">
        <v>48</v>
      </c>
      <c r="B276" s="2" t="s">
        <v>11</v>
      </c>
      <c r="C276" s="24">
        <v>8.0453671512309699E-2</v>
      </c>
      <c r="D276" s="25">
        <f t="shared" si="131"/>
        <v>8.1490945104593773E-2</v>
      </c>
      <c r="E276" s="25">
        <v>8.1490945104593773E-2</v>
      </c>
      <c r="F276" s="23">
        <v>7.5736136378950158E-2</v>
      </c>
      <c r="G276" s="3">
        <v>174975954</v>
      </c>
      <c r="H276" s="4">
        <v>55032751359</v>
      </c>
      <c r="I276">
        <v>4584611156611450</v>
      </c>
      <c r="J276" s="4">
        <v>37927280113.402496</v>
      </c>
      <c r="K276" s="7">
        <f t="shared" si="132"/>
        <v>0.24069494238567776</v>
      </c>
      <c r="L276" s="7">
        <f t="shared" si="133"/>
        <v>0.15684760005339943</v>
      </c>
      <c r="M276" s="7">
        <f t="shared" si="134"/>
        <v>0.24140449782569093</v>
      </c>
      <c r="N276" s="7">
        <f t="shared" si="135"/>
        <v>0.63894704026476812</v>
      </c>
    </row>
    <row r="277" spans="1:14" x14ac:dyDescent="0.25">
      <c r="A277" s="2" t="s">
        <v>48</v>
      </c>
      <c r="B277" s="2" t="s">
        <v>12</v>
      </c>
      <c r="C277" s="24">
        <v>6.4155396349496796E-2</v>
      </c>
      <c r="D277" s="25">
        <f t="shared" si="131"/>
        <v>8.23020086095229E-2</v>
      </c>
      <c r="E277" s="25">
        <v>8.23020086095229E-2</v>
      </c>
      <c r="F277" s="23">
        <v>0.21252740369558398</v>
      </c>
      <c r="G277" s="3">
        <v>178209150</v>
      </c>
      <c r="H277" s="4">
        <v>58524171329</v>
      </c>
      <c r="I277">
        <v>4927720060257340</v>
      </c>
      <c r="J277" s="4">
        <v>42206693325.940598</v>
      </c>
      <c r="K277" s="7">
        <f t="shared" si="132"/>
        <v>0.25132134957343427</v>
      </c>
      <c r="L277" s="7">
        <f t="shared" si="133"/>
        <v>0.1655273530082281</v>
      </c>
      <c r="M277" s="7">
        <f t="shared" si="134"/>
        <v>0.26376876046924597</v>
      </c>
      <c r="N277" s="7">
        <f t="shared" si="135"/>
        <v>0.68061746305090831</v>
      </c>
    </row>
    <row r="278" spans="1:14" x14ac:dyDescent="0.25">
      <c r="A278" s="2" t="s">
        <v>48</v>
      </c>
      <c r="B278" s="2" t="s">
        <v>13</v>
      </c>
      <c r="C278" s="24">
        <v>7.8191914473054097E-2</v>
      </c>
      <c r="D278" s="25">
        <f t="shared" si="131"/>
        <v>8.7309981245350388E-2</v>
      </c>
      <c r="E278" s="25">
        <v>8.7309981245350388E-2</v>
      </c>
      <c r="F278" s="23">
        <v>0.28536005785721663</v>
      </c>
      <c r="G278" s="3">
        <v>181413402</v>
      </c>
      <c r="H278" s="4">
        <v>60040802637</v>
      </c>
      <c r="I278">
        <v>5265765514841130</v>
      </c>
      <c r="J278" s="4">
        <v>47248731092.647797</v>
      </c>
      <c r="K278" s="7">
        <f t="shared" si="132"/>
        <v>0.25328019426719156</v>
      </c>
      <c r="L278" s="7">
        <f t="shared" si="133"/>
        <v>0.17375843222539189</v>
      </c>
      <c r="M278" s="7">
        <f t="shared" si="134"/>
        <v>0.29006331796437923</v>
      </c>
      <c r="N278" s="7">
        <f t="shared" si="135"/>
        <v>0.71710194445696263</v>
      </c>
    </row>
    <row r="279" spans="1:14" x14ac:dyDescent="0.25">
      <c r="A279" s="2" t="s">
        <v>48</v>
      </c>
      <c r="B279" s="2" t="s">
        <v>14</v>
      </c>
      <c r="C279" s="24">
        <v>9.4190582772415307E-2</v>
      </c>
      <c r="D279" s="25">
        <f t="shared" si="131"/>
        <v>8.7566796926698387E-2</v>
      </c>
      <c r="E279" s="25">
        <v>8.7566796926698387E-2</v>
      </c>
      <c r="F279" s="23">
        <v>2.7248613455510107E-2</v>
      </c>
      <c r="G279" s="3">
        <v>184591903</v>
      </c>
      <c r="H279" s="4">
        <v>60682520590</v>
      </c>
      <c r="I279">
        <v>5853179965754660</v>
      </c>
      <c r="J279" s="4">
        <v>52242832458.807404</v>
      </c>
      <c r="K279" s="7">
        <f t="shared" si="132"/>
        <v>0.25157939810357988</v>
      </c>
      <c r="L279" s="7">
        <f t="shared" si="133"/>
        <v>0.1898160673561782</v>
      </c>
      <c r="M279" s="7">
        <f t="shared" si="134"/>
        <v>0.31519991847842677</v>
      </c>
      <c r="N279" s="7">
        <f t="shared" si="135"/>
        <v>0.75659538393818482</v>
      </c>
    </row>
    <row r="280" spans="1:14" x14ac:dyDescent="0.25">
      <c r="A280" s="2" t="s">
        <v>48</v>
      </c>
      <c r="B280" s="2" t="s">
        <v>15</v>
      </c>
      <c r="C280" s="24">
        <v>7.5235171702274395E-2</v>
      </c>
      <c r="D280" s="25">
        <f t="shared" si="131"/>
        <v>8.2245269187755585E-2</v>
      </c>
      <c r="E280" s="25">
        <v>8.2245269187755585E-2</v>
      </c>
      <c r="F280" s="23">
        <v>0.19064945226917063</v>
      </c>
      <c r="G280" s="3">
        <v>187739786</v>
      </c>
      <c r="H280" s="4">
        <v>65665033952</v>
      </c>
      <c r="I280">
        <v>5931345123053090</v>
      </c>
      <c r="J280" s="4">
        <v>57560286635.934502</v>
      </c>
      <c r="K280" s="7">
        <f t="shared" si="132"/>
        <v>0.26767139577412258</v>
      </c>
      <c r="L280" s="7">
        <f t="shared" si="133"/>
        <v>0.18912572996770638</v>
      </c>
      <c r="M280" s="7">
        <f t="shared" si="134"/>
        <v>0.34145907373766182</v>
      </c>
      <c r="N280" s="7">
        <f t="shared" si="135"/>
        <v>0.79825619947949078</v>
      </c>
    </row>
    <row r="281" spans="1:14" x14ac:dyDescent="0.25">
      <c r="A281" s="2" t="s">
        <v>48</v>
      </c>
      <c r="B281" s="2" t="s">
        <v>16</v>
      </c>
      <c r="C281" s="24">
        <v>9.6718933818012401E-2</v>
      </c>
      <c r="D281" s="25">
        <f t="shared" si="131"/>
        <v>0.16712448135803415</v>
      </c>
      <c r="E281" s="25">
        <v>0.16712448135803415</v>
      </c>
      <c r="F281" s="23">
        <v>0.16050997272697409</v>
      </c>
      <c r="G281" s="3">
        <v>190851175</v>
      </c>
      <c r="H281" s="4">
        <v>66259694061.999992</v>
      </c>
      <c r="I281">
        <v>6137264934602800</v>
      </c>
      <c r="J281" s="4">
        <v>64109270521.680199</v>
      </c>
      <c r="K281" s="7">
        <f t="shared" si="132"/>
        <v>0.26569213406515563</v>
      </c>
      <c r="L281" s="7">
        <f t="shared" si="133"/>
        <v>0.19250134768755287</v>
      </c>
      <c r="M281" s="7">
        <f t="shared" si="134"/>
        <v>0.37410888746314619</v>
      </c>
      <c r="N281" s="7">
        <f t="shared" si="135"/>
        <v>0.83230236921585465</v>
      </c>
    </row>
    <row r="282" spans="1:14" x14ac:dyDescent="0.25">
      <c r="A282" s="2" t="s">
        <v>48</v>
      </c>
      <c r="B282" s="2" t="s">
        <v>17</v>
      </c>
      <c r="C282" s="24">
        <v>8.5320052541884406E-2</v>
      </c>
      <c r="D282" s="25">
        <f t="shared" si="131"/>
        <v>0.18513437757609896</v>
      </c>
      <c r="E282" s="25">
        <v>0.18513437757609896</v>
      </c>
      <c r="F282" s="23">
        <v>8.0588258611804742E-2</v>
      </c>
      <c r="G282" s="3">
        <v>193917462</v>
      </c>
      <c r="H282" s="4">
        <v>66770450801</v>
      </c>
      <c r="I282">
        <v>6458464087030160</v>
      </c>
      <c r="J282" s="4">
        <v>72034464888.606598</v>
      </c>
      <c r="K282" s="7">
        <f t="shared" si="132"/>
        <v>0.26350660087910438</v>
      </c>
      <c r="L282" s="7">
        <f t="shared" si="133"/>
        <v>0.1993728749984601</v>
      </c>
      <c r="M282" s="7">
        <f t="shared" si="134"/>
        <v>0.41370945296284478</v>
      </c>
      <c r="N282" s="7">
        <f t="shared" si="135"/>
        <v>0.87658892884040929</v>
      </c>
    </row>
    <row r="283" spans="1:14" x14ac:dyDescent="0.25">
      <c r="A283" s="2" t="s">
        <v>48</v>
      </c>
      <c r="B283" s="2" t="s">
        <v>18</v>
      </c>
      <c r="C283" s="24">
        <v>9.4203232164461692E-2</v>
      </c>
      <c r="D283" s="25">
        <f t="shared" si="131"/>
        <v>0.18217656414183239</v>
      </c>
      <c r="E283" s="25">
        <v>0.18217656414183239</v>
      </c>
      <c r="F283" s="23">
        <v>0.15653495440729492</v>
      </c>
      <c r="G283" s="3">
        <v>196934260</v>
      </c>
      <c r="H283" s="4">
        <v>72766637232</v>
      </c>
      <c r="I283">
        <v>6685415278226750</v>
      </c>
      <c r="J283" s="4">
        <v>79868144309.0327</v>
      </c>
      <c r="K283" s="7">
        <f t="shared" si="132"/>
        <v>0.28277117647513172</v>
      </c>
      <c r="L283" s="7">
        <f t="shared" si="133"/>
        <v>0.20321738335561332</v>
      </c>
      <c r="M283" s="7">
        <f t="shared" si="134"/>
        <v>0.45167322540972271</v>
      </c>
      <c r="N283" s="7">
        <f t="shared" si="135"/>
        <v>0.93766178524046784</v>
      </c>
    </row>
    <row r="284" spans="1:14" x14ac:dyDescent="0.25">
      <c r="A284" s="2" t="s">
        <v>48</v>
      </c>
      <c r="B284" s="2" t="s">
        <v>19</v>
      </c>
      <c r="C284" s="24">
        <v>7.9732808561142093E-2</v>
      </c>
      <c r="D284" s="25">
        <f t="shared" si="131"/>
        <v>0.1765827919231974</v>
      </c>
      <c r="E284" s="25">
        <v>0.1765827919231974</v>
      </c>
      <c r="F284" s="23">
        <v>0.25037382754089443</v>
      </c>
      <c r="G284" s="3">
        <v>199901228</v>
      </c>
      <c r="H284" s="4">
        <v>75760530307</v>
      </c>
      <c r="I284">
        <v>7193204407459200</v>
      </c>
      <c r="J284" s="4">
        <v>89126842182.106293</v>
      </c>
      <c r="K284" s="7">
        <f t="shared" si="132"/>
        <v>0.29003583029557833</v>
      </c>
      <c r="L284" s="7">
        <f t="shared" si="133"/>
        <v>0.21540743072693974</v>
      </c>
      <c r="M284" s="7">
        <f t="shared" si="134"/>
        <v>0.49655240067356549</v>
      </c>
      <c r="N284" s="7">
        <f t="shared" si="135"/>
        <v>1.0019956616960837</v>
      </c>
    </row>
    <row r="285" spans="1:14" x14ac:dyDescent="0.25">
      <c r="A285" s="2" t="s">
        <v>48</v>
      </c>
      <c r="B285" s="2" t="s">
        <v>20</v>
      </c>
      <c r="C285" s="24">
        <v>6.22614163387585E-2</v>
      </c>
      <c r="D285" s="25">
        <f t="shared" si="131"/>
        <v>0.17060468307991919</v>
      </c>
      <c r="E285" s="25">
        <v>0.17060468307991919</v>
      </c>
      <c r="F285" s="23">
        <v>0.4694214426787946</v>
      </c>
      <c r="G285" s="3">
        <v>202826446</v>
      </c>
      <c r="H285" s="4">
        <v>72137003764</v>
      </c>
      <c r="I285">
        <v>7217971678876890</v>
      </c>
      <c r="J285" s="4">
        <v>93807178017.408096</v>
      </c>
      <c r="K285" s="7">
        <f t="shared" si="132"/>
        <v>0.27218088874166613</v>
      </c>
      <c r="L285" s="7">
        <f t="shared" si="133"/>
        <v>0.21303174943247052</v>
      </c>
      <c r="M285" s="7">
        <f t="shared" si="134"/>
        <v>0.51509047491128324</v>
      </c>
      <c r="N285" s="7">
        <f t="shared" si="135"/>
        <v>1.0003031130854199</v>
      </c>
    </row>
    <row r="286" spans="1:14" x14ac:dyDescent="0.25">
      <c r="A286" s="2" t="s">
        <v>48</v>
      </c>
      <c r="B286" s="2" t="s">
        <v>21</v>
      </c>
      <c r="C286" s="24">
        <v>0.58451044472394598</v>
      </c>
      <c r="D286" s="25">
        <f t="shared" si="131"/>
        <v>0.16878478703625832</v>
      </c>
      <c r="E286" s="25">
        <v>0.16878478703625832</v>
      </c>
      <c r="F286" s="23">
        <v>0.58274955947218054</v>
      </c>
      <c r="G286" s="3">
        <v>205724592</v>
      </c>
      <c r="H286" s="4">
        <v>71631703851</v>
      </c>
      <c r="I286">
        <v>7369552945879740</v>
      </c>
      <c r="J286" s="4">
        <v>83079011574.814804</v>
      </c>
      <c r="K286" s="7">
        <f t="shared" si="132"/>
        <v>0.26646684554017031</v>
      </c>
      <c r="L286" s="7">
        <f t="shared" si="133"/>
        <v>0.21444142013388773</v>
      </c>
      <c r="M286" s="7">
        <f t="shared" si="134"/>
        <v>0.44975618006364798</v>
      </c>
      <c r="N286" s="7">
        <f t="shared" si="135"/>
        <v>0.93066444573770601</v>
      </c>
    </row>
    <row r="287" spans="1:14" x14ac:dyDescent="0.25">
      <c r="A287" s="2" t="s">
        <v>48</v>
      </c>
      <c r="B287" s="2" t="s">
        <v>22</v>
      </c>
      <c r="C287" s="24">
        <v>0.20477831112640099</v>
      </c>
      <c r="D287" s="25">
        <f t="shared" si="131"/>
        <v>8.029312589863645E-2</v>
      </c>
      <c r="E287" s="25">
        <v>8.029312589863645E-2</v>
      </c>
      <c r="F287" s="23">
        <v>0.39907054291045507</v>
      </c>
      <c r="G287" s="3">
        <v>208615169</v>
      </c>
      <c r="H287" s="4">
        <v>73013109643</v>
      </c>
      <c r="I287">
        <v>7830467484960920</v>
      </c>
      <c r="J287" s="4">
        <v>86336072099.306595</v>
      </c>
      <c r="K287" s="7">
        <f t="shared" si="132"/>
        <v>0.26784224124098077</v>
      </c>
      <c r="L287" s="7">
        <f t="shared" si="133"/>
        <v>0.22469610672742155</v>
      </c>
      <c r="M287" s="7">
        <f t="shared" si="134"/>
        <v>0.46091244094370465</v>
      </c>
      <c r="N287" s="7">
        <f t="shared" si="135"/>
        <v>0.95345078891210699</v>
      </c>
    </row>
    <row r="288" spans="1:14" x14ac:dyDescent="0.25">
      <c r="A288" s="2" t="s">
        <v>48</v>
      </c>
      <c r="B288" s="2" t="s">
        <v>26</v>
      </c>
      <c r="C288" s="24">
        <v>6.7573171936285009E-2</v>
      </c>
      <c r="D288" s="25" t="e">
        <f>IF(#REF!=A288,AVERAGE(C288:C293),"--")</f>
        <v>#REF!</v>
      </c>
      <c r="E288" s="25">
        <v>5.3295907371602565E-2</v>
      </c>
      <c r="F288" s="23">
        <v>0.14360066007016381</v>
      </c>
      <c r="G288" s="3">
        <v>220309469</v>
      </c>
      <c r="H288" s="4">
        <v>85481537502</v>
      </c>
      <c r="I288">
        <v>7759531237718760</v>
      </c>
      <c r="J288" s="4">
        <v>104829875683.17799</v>
      </c>
      <c r="K288" s="7">
        <f t="shared" ref="K288:K293" si="136">H288/G288/food/365</f>
        <v>0.2969362845828753</v>
      </c>
      <c r="L288" s="7">
        <f t="shared" ref="L288:L293" si="137">I288/G288/btu/365</f>
        <v>0.21084148340860565</v>
      </c>
      <c r="M288" s="7">
        <f t="shared" ref="M288:M293" si="138">J288/G288/mangoods/365</f>
        <v>0.52993662494983529</v>
      </c>
      <c r="N288" s="7">
        <f t="shared" ref="N288:N293" si="139">SUM(K288:M288)</f>
        <v>1.0377143929413162</v>
      </c>
    </row>
    <row r="289" spans="1:14" x14ac:dyDescent="0.25">
      <c r="A289" s="2" t="s">
        <v>48</v>
      </c>
      <c r="B289" s="2" t="s">
        <v>27</v>
      </c>
      <c r="C289" s="24">
        <v>6.0640598852651904E-2</v>
      </c>
      <c r="D289" s="25" t="e">
        <f>IF(#REF!=A289,AVERAGE(C289:C293),"--")</f>
        <v>#REF!</v>
      </c>
      <c r="E289" s="25">
        <v>5.2721234218161966E-2</v>
      </c>
      <c r="F289" s="23">
        <v>0.18191400585916284</v>
      </c>
      <c r="G289" s="3">
        <v>223285676</v>
      </c>
      <c r="H289" s="4">
        <v>88906121799</v>
      </c>
      <c r="I289">
        <v>7965169728907660</v>
      </c>
      <c r="J289" s="4">
        <v>111521114049.78101</v>
      </c>
      <c r="K289" s="7">
        <f t="shared" si="136"/>
        <v>0.30471575640066623</v>
      </c>
      <c r="L289" s="7">
        <f t="shared" si="137"/>
        <v>0.21354426482438058</v>
      </c>
      <c r="M289" s="7">
        <f t="shared" si="138"/>
        <v>0.55624774591510939</v>
      </c>
      <c r="N289" s="7">
        <f t="shared" si="139"/>
        <v>1.0745077671401562</v>
      </c>
    </row>
    <row r="290" spans="1:14" x14ac:dyDescent="0.25">
      <c r="A290" s="2" t="s">
        <v>48</v>
      </c>
      <c r="B290" s="2" t="s">
        <v>32</v>
      </c>
      <c r="C290" s="24">
        <v>4.38641555014729E-2</v>
      </c>
      <c r="D290" s="25" t="e">
        <f>IF(#REF!=A290,AVERAGE(C290:C293),"--")</f>
        <v>#REF!</v>
      </c>
      <c r="E290" s="25">
        <v>5.3272676756385355E-2</v>
      </c>
      <c r="F290" s="23">
        <v>-5.6344075657037251E-2</v>
      </c>
      <c r="G290" s="3">
        <v>238620563</v>
      </c>
      <c r="H290" s="4">
        <v>108583699631</v>
      </c>
      <c r="I290">
        <v>1.06907434878791E+16</v>
      </c>
      <c r="J290" s="4">
        <v>135211804543.55901</v>
      </c>
      <c r="K290" s="7">
        <f t="shared" si="136"/>
        <v>0.34824178286658286</v>
      </c>
      <c r="L290" s="7">
        <f t="shared" si="137"/>
        <v>0.26819691887329822</v>
      </c>
      <c r="M290" s="7">
        <f t="shared" si="138"/>
        <v>0.63107179646368228</v>
      </c>
      <c r="N290" s="7">
        <f t="shared" si="139"/>
        <v>1.2475104982035634</v>
      </c>
    </row>
    <row r="291" spans="1:14" x14ac:dyDescent="0.25">
      <c r="A291" s="2" t="s">
        <v>48</v>
      </c>
      <c r="B291" s="2" t="s">
        <v>33</v>
      </c>
      <c r="C291" s="24">
        <v>5.1342040076793001E-2</v>
      </c>
      <c r="D291" s="25" t="e">
        <f>IF(#REF!=A291,AVERAGE(C291:C293),"--")</f>
        <v>#REF!</v>
      </c>
      <c r="E291" s="25">
        <v>5.6567186058066765E-2</v>
      </c>
      <c r="F291" s="23">
        <v>0.11640677777236097</v>
      </c>
      <c r="G291" s="3">
        <v>241834215</v>
      </c>
      <c r="H291" s="4">
        <v>111589546585</v>
      </c>
      <c r="I291">
        <v>1.2479096395055E+16</v>
      </c>
      <c r="J291" s="4">
        <v>141269680665.935</v>
      </c>
      <c r="K291" s="7">
        <f t="shared" si="136"/>
        <v>0.35312614752543886</v>
      </c>
      <c r="L291" s="7">
        <f t="shared" si="137"/>
        <v>0.30890087256136201</v>
      </c>
      <c r="M291" s="7">
        <f t="shared" si="138"/>
        <v>0.65058380251021564</v>
      </c>
      <c r="N291" s="7">
        <f t="shared" si="139"/>
        <v>1.3126108225970166</v>
      </c>
    </row>
    <row r="292" spans="1:14" x14ac:dyDescent="0.25">
      <c r="A292" s="2" t="s">
        <v>48</v>
      </c>
      <c r="B292" s="2" t="s">
        <v>34</v>
      </c>
      <c r="C292" s="24">
        <v>5.3560477898214998E-2</v>
      </c>
      <c r="D292" s="25" t="e">
        <f>IF(#REF!=A292,AVERAGE(C292:C293),"--")</f>
        <v>#REF!</v>
      </c>
      <c r="E292" s="25">
        <v>5.3886521306733437E-2</v>
      </c>
      <c r="F292" s="23">
        <v>0.22341338041128744</v>
      </c>
      <c r="G292" s="3">
        <v>245116206</v>
      </c>
      <c r="H292" s="4">
        <v>112975916053</v>
      </c>
      <c r="I292">
        <v>1.33745665803225E+16</v>
      </c>
      <c r="J292" s="4">
        <v>150112450511.55301</v>
      </c>
      <c r="K292" s="7">
        <f t="shared" si="136"/>
        <v>0.35272639075959272</v>
      </c>
      <c r="L292" s="7">
        <f t="shared" si="137"/>
        <v>0.32663403225293791</v>
      </c>
      <c r="M292" s="7">
        <f t="shared" si="138"/>
        <v>0.68205079152639103</v>
      </c>
      <c r="N292" s="7">
        <f t="shared" si="139"/>
        <v>1.3614112145389217</v>
      </c>
    </row>
    <row r="293" spans="1:14" x14ac:dyDescent="0.25">
      <c r="A293" s="2" t="s">
        <v>48</v>
      </c>
      <c r="B293" s="2" t="s">
        <v>35</v>
      </c>
      <c r="C293" s="24">
        <v>4.2794999964197604E-2</v>
      </c>
      <c r="D293" s="25" t="e">
        <f>IF(#REF!=A293,AVERAGE(C293:C293),"--")</f>
        <v>#REF!</v>
      </c>
      <c r="E293" s="25">
        <v>5.1307771772916975E-2</v>
      </c>
      <c r="F293" s="23">
        <v>0.14321529034835012</v>
      </c>
      <c r="G293" s="3">
        <v>248452413</v>
      </c>
      <c r="H293" s="4">
        <v>120602720392</v>
      </c>
      <c r="I293">
        <v>1.36915493388731E+16</v>
      </c>
      <c r="J293" s="4">
        <v>158548433818.95599</v>
      </c>
      <c r="K293" s="7">
        <f t="shared" si="136"/>
        <v>0.37148218729209648</v>
      </c>
      <c r="L293" s="7">
        <f t="shared" si="137"/>
        <v>0.32988541724899278</v>
      </c>
      <c r="M293" s="7">
        <f t="shared" si="138"/>
        <v>0.71070728270177508</v>
      </c>
      <c r="N293" s="7">
        <f t="shared" si="139"/>
        <v>1.4120748872428643</v>
      </c>
    </row>
    <row r="294" spans="1:14" x14ac:dyDescent="0.25">
      <c r="A294" s="2" t="s">
        <v>126</v>
      </c>
      <c r="B294" s="2" t="s">
        <v>4</v>
      </c>
      <c r="C294" s="24">
        <v>0.24203589762448602</v>
      </c>
      <c r="D294" s="25">
        <f t="shared" si="131"/>
        <v>0.1633201138328596</v>
      </c>
      <c r="E294" s="25">
        <v>0.1633201138328596</v>
      </c>
      <c r="F294" s="23">
        <v>0.18310240311755788</v>
      </c>
      <c r="G294" s="3">
        <v>40199906</v>
      </c>
      <c r="H294" s="4">
        <v>17095969861.000002</v>
      </c>
      <c r="I294">
        <v>3291377689311590</v>
      </c>
      <c r="J294" s="4">
        <v>7539173944.6337996</v>
      </c>
      <c r="K294" s="7">
        <f t="shared" ref="K294:K314" si="140">H294/G294/food/365</f>
        <v>0.32545639897140144</v>
      </c>
      <c r="L294" s="7">
        <f t="shared" ref="L294:L314" si="141">I294/G294/btu/365</f>
        <v>0.4901245136695061</v>
      </c>
      <c r="M294" s="7">
        <f t="shared" ref="M294:M314" si="142">J294/G294/mangoods/365</f>
        <v>0.20886744508854602</v>
      </c>
      <c r="N294" s="7">
        <f t="shared" ref="N294:N314" si="143">SUM(K294:M294)</f>
        <v>1.0244483577294534</v>
      </c>
    </row>
    <row r="295" spans="1:14" x14ac:dyDescent="0.25">
      <c r="A295" s="2" t="s">
        <v>126</v>
      </c>
      <c r="B295" s="2" t="s">
        <v>5</v>
      </c>
      <c r="C295" s="24">
        <v>0.18689725926956399</v>
      </c>
      <c r="D295" s="25">
        <f t="shared" si="131"/>
        <v>0.17059984518116045</v>
      </c>
      <c r="E295" s="25">
        <v>0.17059984518116045</v>
      </c>
      <c r="F295" s="23">
        <v>0.11917288073562382</v>
      </c>
      <c r="G295" s="3">
        <v>41869236</v>
      </c>
      <c r="H295" s="4">
        <v>18511960590</v>
      </c>
      <c r="I295">
        <v>5131137478070490</v>
      </c>
      <c r="J295" s="4">
        <v>7209339605.3118095</v>
      </c>
      <c r="K295" s="7">
        <f t="shared" si="140"/>
        <v>0.33836192702771944</v>
      </c>
      <c r="L295" s="7">
        <f t="shared" si="141"/>
        <v>0.73362201519790216</v>
      </c>
      <c r="M295" s="7">
        <f t="shared" si="142"/>
        <v>0.19176638269080001</v>
      </c>
      <c r="N295" s="7">
        <f t="shared" si="143"/>
        <v>1.2637503249164217</v>
      </c>
    </row>
    <row r="296" spans="1:14" x14ac:dyDescent="0.25">
      <c r="A296" s="2" t="s">
        <v>126</v>
      </c>
      <c r="B296" s="2" t="s">
        <v>6</v>
      </c>
      <c r="C296" s="24">
        <v>0.19740189177861101</v>
      </c>
      <c r="D296" s="25">
        <f t="shared" si="131"/>
        <v>0.1872346935039573</v>
      </c>
      <c r="E296" s="25">
        <v>0.1872346935039573</v>
      </c>
      <c r="F296" s="23">
        <v>0.13284826684107265</v>
      </c>
      <c r="G296" s="3">
        <v>43636837</v>
      </c>
      <c r="H296" s="4">
        <v>18455786890</v>
      </c>
      <c r="I296">
        <v>5676622631467390</v>
      </c>
      <c r="J296" s="4">
        <v>8067198215.91681</v>
      </c>
      <c r="K296" s="7">
        <f t="shared" si="140"/>
        <v>0.32367071876143089</v>
      </c>
      <c r="L296" s="7">
        <f t="shared" si="141"/>
        <v>0.77873644805839826</v>
      </c>
      <c r="M296" s="7">
        <f t="shared" si="142"/>
        <v>0.20589295799062071</v>
      </c>
      <c r="N296" s="7">
        <f t="shared" si="143"/>
        <v>1.30830012481045</v>
      </c>
    </row>
    <row r="297" spans="1:14" x14ac:dyDescent="0.25">
      <c r="A297" s="2" t="s">
        <v>126</v>
      </c>
      <c r="B297" s="2" t="s">
        <v>7</v>
      </c>
      <c r="C297" s="24">
        <v>0.125402194538869</v>
      </c>
      <c r="D297" s="25">
        <f t="shared" si="131"/>
        <v>0.19158379995000496</v>
      </c>
      <c r="E297" s="25">
        <v>0.19158379995000496</v>
      </c>
      <c r="F297" s="23">
        <v>-1.9845565418200595E-3</v>
      </c>
      <c r="G297" s="3">
        <v>45472791</v>
      </c>
      <c r="H297" s="4">
        <v>19219825693</v>
      </c>
      <c r="I297">
        <v>5298678008714610</v>
      </c>
      <c r="J297" s="4">
        <v>9058147875.7218704</v>
      </c>
      <c r="K297" s="7">
        <f t="shared" si="140"/>
        <v>0.32346101328930316</v>
      </c>
      <c r="L297" s="7">
        <f t="shared" si="141"/>
        <v>0.69754087074875593</v>
      </c>
      <c r="M297" s="7">
        <f t="shared" si="142"/>
        <v>0.22185019965559893</v>
      </c>
      <c r="N297" s="7">
        <f t="shared" si="143"/>
        <v>1.2428520836936578</v>
      </c>
    </row>
    <row r="298" spans="1:14" x14ac:dyDescent="0.25">
      <c r="A298" s="2" t="s">
        <v>126</v>
      </c>
      <c r="B298" s="2" t="s">
        <v>8</v>
      </c>
      <c r="C298" s="24">
        <v>4.3893409574153698E-2</v>
      </c>
      <c r="D298" s="25">
        <f t="shared" si="131"/>
        <v>0.18339622575625905</v>
      </c>
      <c r="E298" s="25">
        <v>0.18339622575625905</v>
      </c>
      <c r="F298" s="23">
        <v>4.8302541668173049E-2</v>
      </c>
      <c r="G298" s="3">
        <v>47347186</v>
      </c>
      <c r="H298" s="4">
        <v>20642354342</v>
      </c>
      <c r="I298">
        <v>5582412904031760</v>
      </c>
      <c r="J298" s="4">
        <v>8867191152.9565296</v>
      </c>
      <c r="K298" s="7">
        <f t="shared" si="140"/>
        <v>0.33364849110375866</v>
      </c>
      <c r="L298" s="7">
        <f t="shared" si="141"/>
        <v>0.70579978943611787</v>
      </c>
      <c r="M298" s="7">
        <f t="shared" si="142"/>
        <v>0.20857580416678706</v>
      </c>
      <c r="N298" s="7">
        <f t="shared" si="143"/>
        <v>1.2480240847066637</v>
      </c>
    </row>
    <row r="299" spans="1:14" x14ac:dyDescent="0.25">
      <c r="A299" s="2" t="s">
        <v>126</v>
      </c>
      <c r="B299" s="2" t="s">
        <v>9</v>
      </c>
      <c r="C299" s="24">
        <v>0.18429003021147397</v>
      </c>
      <c r="D299" s="25">
        <f t="shared" si="131"/>
        <v>0.20462827073290193</v>
      </c>
      <c r="E299" s="25">
        <v>0.20462827073290193</v>
      </c>
      <c r="F299" s="23">
        <v>-3.7109846525262946E-2</v>
      </c>
      <c r="G299" s="3">
        <v>49260255</v>
      </c>
      <c r="H299" s="4">
        <v>22731984547</v>
      </c>
      <c r="I299">
        <v>5062637931873670</v>
      </c>
      <c r="J299" s="4">
        <v>8303724156.6148014</v>
      </c>
      <c r="K299" s="7">
        <f t="shared" si="140"/>
        <v>0.35315454947196157</v>
      </c>
      <c r="L299" s="7">
        <f t="shared" si="141"/>
        <v>0.61522497047241931</v>
      </c>
      <c r="M299" s="7">
        <f t="shared" si="142"/>
        <v>0.18773631394405657</v>
      </c>
      <c r="N299" s="7">
        <f t="shared" si="143"/>
        <v>1.1561158338884374</v>
      </c>
    </row>
    <row r="300" spans="1:14" x14ac:dyDescent="0.25">
      <c r="A300" s="2" t="s">
        <v>126</v>
      </c>
      <c r="B300" s="2" t="s">
        <v>10</v>
      </c>
      <c r="C300" s="24">
        <v>0.28571428571429097</v>
      </c>
      <c r="D300" s="25">
        <f t="shared" si="131"/>
        <v>0.21692613672471159</v>
      </c>
      <c r="E300" s="25">
        <v>0.21692613672471159</v>
      </c>
      <c r="F300" s="23">
        <v>0.16966940076650316</v>
      </c>
      <c r="G300" s="3">
        <v>51193782</v>
      </c>
      <c r="H300" s="4">
        <v>22875075543</v>
      </c>
      <c r="I300">
        <v>5664076881221540</v>
      </c>
      <c r="J300" s="4">
        <v>9226681649.9807091</v>
      </c>
      <c r="K300" s="7">
        <f t="shared" si="140"/>
        <v>0.34195537229881368</v>
      </c>
      <c r="L300" s="7">
        <f t="shared" si="141"/>
        <v>0.66231663924066408</v>
      </c>
      <c r="M300" s="7">
        <f t="shared" si="142"/>
        <v>0.20072448393729361</v>
      </c>
      <c r="N300" s="7">
        <f t="shared" si="143"/>
        <v>1.2049964954767713</v>
      </c>
    </row>
    <row r="301" spans="1:14" x14ac:dyDescent="0.25">
      <c r="A301" s="2" t="s">
        <v>126</v>
      </c>
      <c r="B301" s="2" t="s">
        <v>11</v>
      </c>
      <c r="C301" s="24">
        <v>0.28670634920634502</v>
      </c>
      <c r="D301" s="25">
        <f t="shared" si="131"/>
        <v>0.20464480703028989</v>
      </c>
      <c r="E301" s="25">
        <v>0.20464480703028989</v>
      </c>
      <c r="F301" s="23">
        <v>0.23058549730524258</v>
      </c>
      <c r="G301" s="3">
        <v>53077313</v>
      </c>
      <c r="H301" s="4">
        <v>22302251685</v>
      </c>
      <c r="I301">
        <v>5701605610267150</v>
      </c>
      <c r="J301" s="4">
        <v>9416191730.9069195</v>
      </c>
      <c r="K301" s="7">
        <f t="shared" si="140"/>
        <v>0.32156138651184257</v>
      </c>
      <c r="L301" s="7">
        <f t="shared" si="141"/>
        <v>0.64304591727942295</v>
      </c>
      <c r="M301" s="7">
        <f t="shared" si="142"/>
        <v>0.19757791244755102</v>
      </c>
      <c r="N301" s="7">
        <f t="shared" si="143"/>
        <v>1.1621852162388164</v>
      </c>
    </row>
    <row r="302" spans="1:14" x14ac:dyDescent="0.25">
      <c r="A302" s="2" t="s">
        <v>126</v>
      </c>
      <c r="B302" s="2" t="s">
        <v>12</v>
      </c>
      <c r="C302" s="24">
        <v>0.22349653045489698</v>
      </c>
      <c r="D302" s="25">
        <f t="shared" si="131"/>
        <v>0.20927212953552043</v>
      </c>
      <c r="E302" s="25">
        <v>0.20927212953552043</v>
      </c>
      <c r="F302" s="23">
        <v>1.6199671527397541E-2</v>
      </c>
      <c r="G302" s="3">
        <v>54822003</v>
      </c>
      <c r="H302" s="4">
        <v>23357079068</v>
      </c>
      <c r="I302">
        <v>7010507661025700</v>
      </c>
      <c r="J302" s="4">
        <v>9750417137.2384892</v>
      </c>
      <c r="K302" s="7">
        <f t="shared" si="140"/>
        <v>0.32605265484277218</v>
      </c>
      <c r="L302" s="7">
        <f t="shared" si="141"/>
        <v>0.76550549087311404</v>
      </c>
      <c r="M302" s="7">
        <f t="shared" si="142"/>
        <v>0.19807986221070226</v>
      </c>
      <c r="N302" s="7">
        <f t="shared" si="143"/>
        <v>1.2896380079265886</v>
      </c>
    </row>
    <row r="303" spans="1:14" x14ac:dyDescent="0.25">
      <c r="A303" s="2" t="s">
        <v>126</v>
      </c>
      <c r="B303" s="2" t="s">
        <v>13</v>
      </c>
      <c r="C303" s="24">
        <v>7.6276749376393602E-2</v>
      </c>
      <c r="D303" s="25">
        <f t="shared" si="131"/>
        <v>0.25478268420349542</v>
      </c>
      <c r="E303" s="25">
        <v>0.25478268420349542</v>
      </c>
      <c r="F303" s="23">
        <v>0.36435095624066416</v>
      </c>
      <c r="G303" s="3">
        <v>56366217</v>
      </c>
      <c r="H303" s="4">
        <v>26600808278</v>
      </c>
      <c r="I303">
        <v>7650121649311930</v>
      </c>
      <c r="J303" s="4">
        <v>12492663755.0821</v>
      </c>
      <c r="K303" s="7">
        <f t="shared" si="140"/>
        <v>0.36116034041886969</v>
      </c>
      <c r="L303" s="7">
        <f t="shared" si="141"/>
        <v>0.81246225512794212</v>
      </c>
      <c r="M303" s="7">
        <f t="shared" si="142"/>
        <v>0.24683582442322397</v>
      </c>
      <c r="N303" s="7">
        <f t="shared" si="143"/>
        <v>1.4204584199700359</v>
      </c>
    </row>
    <row r="304" spans="1:14" x14ac:dyDescent="0.25">
      <c r="A304" s="2" t="s">
        <v>126</v>
      </c>
      <c r="B304" s="2" t="s">
        <v>14</v>
      </c>
      <c r="C304" s="24">
        <v>0.17128567943401102</v>
      </c>
      <c r="D304" s="25">
        <f t="shared" si="131"/>
        <v>0.2902987993354525</v>
      </c>
      <c r="E304" s="25">
        <v>0.2902987993354525</v>
      </c>
      <c r="F304" s="23">
        <v>0.27467872783401526</v>
      </c>
      <c r="G304" s="3">
        <v>57679034</v>
      </c>
      <c r="H304" s="4">
        <v>26688963967</v>
      </c>
      <c r="I304">
        <v>8253984019406170</v>
      </c>
      <c r="J304" s="4">
        <v>15139620626.422199</v>
      </c>
      <c r="K304" s="7">
        <f t="shared" si="140"/>
        <v>0.35410971840018168</v>
      </c>
      <c r="L304" s="7">
        <f t="shared" si="141"/>
        <v>0.85664204533431965</v>
      </c>
      <c r="M304" s="7">
        <f t="shared" si="142"/>
        <v>0.29232707614128395</v>
      </c>
      <c r="N304" s="7">
        <f t="shared" si="143"/>
        <v>1.5030788398757853</v>
      </c>
    </row>
    <row r="305" spans="1:14" x14ac:dyDescent="0.25">
      <c r="A305" s="2" t="s">
        <v>126</v>
      </c>
      <c r="B305" s="2" t="s">
        <v>15</v>
      </c>
      <c r="C305" s="24">
        <v>0.25807722616233197</v>
      </c>
      <c r="D305" s="25">
        <f t="shared" si="131"/>
        <v>0.29066656235290206</v>
      </c>
      <c r="E305" s="25">
        <v>0.29066656235290206</v>
      </c>
      <c r="F305" s="23">
        <v>0.40566037735849059</v>
      </c>
      <c r="G305" s="3">
        <v>58780370</v>
      </c>
      <c r="H305" s="4">
        <v>30201074109</v>
      </c>
      <c r="I305">
        <v>8526330603833980</v>
      </c>
      <c r="J305" s="4">
        <v>15001674232.3202</v>
      </c>
      <c r="K305" s="7">
        <f t="shared" si="140"/>
        <v>0.39320060959364311</v>
      </c>
      <c r="L305" s="7">
        <f t="shared" si="141"/>
        <v>0.86832757664462623</v>
      </c>
      <c r="M305" s="7">
        <f t="shared" si="142"/>
        <v>0.28423623596461722</v>
      </c>
      <c r="N305" s="7">
        <f t="shared" si="143"/>
        <v>1.5457644222028866</v>
      </c>
    </row>
    <row r="306" spans="1:14" x14ac:dyDescent="0.25">
      <c r="A306" s="2" t="s">
        <v>126</v>
      </c>
      <c r="B306" s="2" t="s">
        <v>16</v>
      </c>
      <c r="C306" s="24">
        <v>0.21202630754776097</v>
      </c>
      <c r="D306" s="25">
        <f t="shared" si="131"/>
        <v>0.27743058168091289</v>
      </c>
      <c r="E306" s="25">
        <v>0.27743058168091289</v>
      </c>
      <c r="F306" s="23">
        <v>0.57678052689572268</v>
      </c>
      <c r="G306" s="3">
        <v>59723764</v>
      </c>
      <c r="H306" s="4">
        <v>31390360786</v>
      </c>
      <c r="I306">
        <v>8836360085222900</v>
      </c>
      <c r="J306" s="4">
        <v>14216153846.039</v>
      </c>
      <c r="K306" s="7">
        <f t="shared" si="140"/>
        <v>0.40222887615399272</v>
      </c>
      <c r="L306" s="7">
        <f t="shared" si="141"/>
        <v>0.88568639913521663</v>
      </c>
      <c r="M306" s="7">
        <f t="shared" si="142"/>
        <v>0.26509831816434393</v>
      </c>
      <c r="N306" s="7">
        <f t="shared" si="143"/>
        <v>1.5530135934535534</v>
      </c>
    </row>
    <row r="307" spans="1:14" x14ac:dyDescent="0.25">
      <c r="A307" s="2" t="s">
        <v>126</v>
      </c>
      <c r="B307" s="2" t="s">
        <v>17</v>
      </c>
      <c r="C307" s="24">
        <v>0.31447028423772799</v>
      </c>
      <c r="D307" s="25">
        <f t="shared" si="131"/>
        <v>0.27554404344743033</v>
      </c>
      <c r="E307" s="25">
        <v>0.27554404344743033</v>
      </c>
      <c r="F307" s="23">
        <v>0.37932786989390754</v>
      </c>
      <c r="G307" s="3">
        <v>60590614</v>
      </c>
      <c r="H307" s="4">
        <v>31789243704</v>
      </c>
      <c r="I307">
        <v>9155966631476460</v>
      </c>
      <c r="J307" s="4">
        <v>14689122187.471701</v>
      </c>
      <c r="K307" s="7">
        <f t="shared" si="140"/>
        <v>0.40151238978125281</v>
      </c>
      <c r="L307" s="7">
        <f t="shared" si="141"/>
        <v>0.90459167952467301</v>
      </c>
      <c r="M307" s="7">
        <f t="shared" si="142"/>
        <v>0.26999922549539712</v>
      </c>
      <c r="N307" s="7">
        <f t="shared" si="143"/>
        <v>1.5761032948013229</v>
      </c>
    </row>
    <row r="308" spans="1:14" x14ac:dyDescent="0.25">
      <c r="A308" s="2" t="s">
        <v>126</v>
      </c>
      <c r="B308" s="2" t="s">
        <v>18</v>
      </c>
      <c r="C308" s="24">
        <v>0.49655985846274703</v>
      </c>
      <c r="D308" s="25">
        <f t="shared" si="131"/>
        <v>0.24726024827257001</v>
      </c>
      <c r="E308" s="25">
        <v>0.24726024827257001</v>
      </c>
      <c r="F308" s="23">
        <v>0.3523857774502579</v>
      </c>
      <c r="G308" s="3">
        <v>61442664</v>
      </c>
      <c r="H308" s="4">
        <v>32658793641</v>
      </c>
      <c r="I308">
        <v>9347337155671170</v>
      </c>
      <c r="J308" s="4">
        <v>14687375348.3806</v>
      </c>
      <c r="K308" s="7">
        <f t="shared" si="140"/>
        <v>0.40677495917370987</v>
      </c>
      <c r="L308" s="7">
        <f t="shared" si="141"/>
        <v>0.91069218868337543</v>
      </c>
      <c r="M308" s="7">
        <f t="shared" si="142"/>
        <v>0.26622337502379489</v>
      </c>
      <c r="N308" s="7">
        <f t="shared" si="143"/>
        <v>1.5836905228808802</v>
      </c>
    </row>
    <row r="309" spans="1:14" x14ac:dyDescent="0.25">
      <c r="A309" s="2" t="s">
        <v>126</v>
      </c>
      <c r="B309" s="2" t="s">
        <v>19</v>
      </c>
      <c r="C309" s="24">
        <v>0.28937344016813599</v>
      </c>
      <c r="D309" s="25">
        <f t="shared" si="131"/>
        <v>0.18329068375079835</v>
      </c>
      <c r="E309" s="25">
        <v>0.18329068375079835</v>
      </c>
      <c r="F309" s="23">
        <v>0.43769369614821363</v>
      </c>
      <c r="G309" s="3">
        <v>62294920</v>
      </c>
      <c r="H309" s="4">
        <v>34056877051.000004</v>
      </c>
      <c r="I309">
        <v>9644603484428960</v>
      </c>
      <c r="J309" s="4">
        <v>16812068440.965799</v>
      </c>
      <c r="K309" s="7">
        <f t="shared" si="140"/>
        <v>0.41838518516829143</v>
      </c>
      <c r="L309" s="7">
        <f t="shared" si="141"/>
        <v>0.92679884929549072</v>
      </c>
      <c r="M309" s="7">
        <f t="shared" si="142"/>
        <v>0.30056648006163539</v>
      </c>
      <c r="N309" s="7">
        <f t="shared" si="143"/>
        <v>1.6457505145254177</v>
      </c>
    </row>
    <row r="310" spans="1:14" x14ac:dyDescent="0.25">
      <c r="A310" s="2" t="s">
        <v>126</v>
      </c>
      <c r="B310" s="2" t="s">
        <v>20</v>
      </c>
      <c r="C310" s="24">
        <v>0.17349225753870801</v>
      </c>
      <c r="D310" s="25">
        <f t="shared" si="131"/>
        <v>0.15895499995250967</v>
      </c>
      <c r="E310" s="25">
        <v>0.15895499995250967</v>
      </c>
      <c r="F310" s="23">
        <v>0.19419637569584269</v>
      </c>
      <c r="G310" s="3">
        <v>63136312</v>
      </c>
      <c r="H310" s="4">
        <v>33516757659.000004</v>
      </c>
      <c r="I310">
        <v>9842472275955340</v>
      </c>
      <c r="J310" s="4">
        <v>19119289564.0961</v>
      </c>
      <c r="K310" s="7">
        <f t="shared" si="140"/>
        <v>0.40626265129703948</v>
      </c>
      <c r="L310" s="7">
        <f t="shared" si="141"/>
        <v>0.93320859795289945</v>
      </c>
      <c r="M310" s="7">
        <f t="shared" si="142"/>
        <v>0.33725979322519667</v>
      </c>
      <c r="N310" s="7">
        <f t="shared" si="143"/>
        <v>1.6767310424751356</v>
      </c>
    </row>
    <row r="311" spans="1:14" x14ac:dyDescent="0.25">
      <c r="A311" s="2" t="s">
        <v>126</v>
      </c>
      <c r="B311" s="2" t="s">
        <v>21</v>
      </c>
      <c r="C311" s="24">
        <v>0.178661342130397</v>
      </c>
      <c r="D311" s="25" t="e">
        <f>IF(#REF!=A311,AVERAGE(C311:C316),"--")</f>
        <v>#REF!</v>
      </c>
      <c r="E311" s="25">
        <v>0.15748630973685704</v>
      </c>
      <c r="F311" s="23">
        <v>0.27411580346339237</v>
      </c>
      <c r="G311" s="3">
        <v>63971836</v>
      </c>
      <c r="H311" s="4">
        <v>38538627858</v>
      </c>
      <c r="I311">
        <v>9898437867396330</v>
      </c>
      <c r="J311" s="4">
        <v>18443303507.664799</v>
      </c>
      <c r="K311" s="7">
        <f t="shared" si="140"/>
        <v>0.46103249992114687</v>
      </c>
      <c r="L311" s="7">
        <f t="shared" si="141"/>
        <v>0.92625717929468632</v>
      </c>
      <c r="M311" s="7">
        <f t="shared" si="142"/>
        <v>0.32108641147269135</v>
      </c>
      <c r="N311" s="7">
        <f t="shared" si="143"/>
        <v>1.7083760906885246</v>
      </c>
    </row>
    <row r="312" spans="1:14" x14ac:dyDescent="0.25">
      <c r="A312" s="2" t="s">
        <v>126</v>
      </c>
      <c r="B312" s="2" t="s">
        <v>22</v>
      </c>
      <c r="C312" s="24">
        <v>0.200707078146866</v>
      </c>
      <c r="D312" s="25" t="e">
        <f>IF(#REF!=A312,AVERAGE(C312:C316),"--")</f>
        <v>#REF!</v>
      </c>
      <c r="E312" s="25">
        <v>0.15231193387690287</v>
      </c>
      <c r="F312" s="23">
        <v>0.22609680691936118</v>
      </c>
      <c r="G312" s="3">
        <v>64800880</v>
      </c>
      <c r="H312" s="4">
        <v>34370376401</v>
      </c>
      <c r="I312">
        <v>9998529735835530</v>
      </c>
      <c r="J312" s="4">
        <v>20370283782.875099</v>
      </c>
      <c r="K312" s="7">
        <f t="shared" si="140"/>
        <v>0.40590789030727403</v>
      </c>
      <c r="L312" s="7">
        <f t="shared" si="141"/>
        <v>0.92365328657598478</v>
      </c>
      <c r="M312" s="7">
        <f t="shared" si="142"/>
        <v>0.35009685069600555</v>
      </c>
      <c r="N312" s="7">
        <f t="shared" si="143"/>
        <v>1.6796580275792643</v>
      </c>
    </row>
    <row r="313" spans="1:14" x14ac:dyDescent="0.25">
      <c r="A313" s="2" t="s">
        <v>126</v>
      </c>
      <c r="B313" s="2" t="s">
        <v>23</v>
      </c>
      <c r="C313" s="24">
        <v>0.14476751318856601</v>
      </c>
      <c r="D313" s="25" t="e">
        <f>IF(#REF!=A313,AVERAGE(C313:C316),"--")</f>
        <v>#REF!</v>
      </c>
      <c r="E313" s="25">
        <v>0.14124928419993851</v>
      </c>
      <c r="F313" s="23">
        <v>0.24335585102749469</v>
      </c>
      <c r="G313" s="3">
        <v>65623405</v>
      </c>
      <c r="H313" s="4">
        <v>35516759725</v>
      </c>
      <c r="I313">
        <v>1.04008527826283E+16</v>
      </c>
      <c r="J313" s="4">
        <v>22713601405.0369</v>
      </c>
      <c r="K313" s="7">
        <f t="shared" si="140"/>
        <v>0.41418911876002884</v>
      </c>
      <c r="L313" s="7">
        <f t="shared" si="141"/>
        <v>0.94877652224268028</v>
      </c>
      <c r="M313" s="7">
        <f t="shared" si="142"/>
        <v>0.38547770774565054</v>
      </c>
      <c r="N313" s="7">
        <f t="shared" si="143"/>
        <v>1.7484433487483597</v>
      </c>
    </row>
    <row r="314" spans="1:14" x14ac:dyDescent="0.25">
      <c r="A314" s="2" t="s">
        <v>126</v>
      </c>
      <c r="B314" s="2" t="s">
        <v>24</v>
      </c>
      <c r="C314" s="24">
        <v>0.112742471332117</v>
      </c>
      <c r="D314" s="25" t="e">
        <f>IF(#REF!=A314,AVERAGE(C314:C316),"--")</f>
        <v>#REF!</v>
      </c>
      <c r="E314" s="25">
        <v>0.13381452908716485</v>
      </c>
      <c r="F314" s="23">
        <v>0.32297617684140389</v>
      </c>
      <c r="G314" s="3">
        <v>66449112</v>
      </c>
      <c r="H314" s="4">
        <v>35848035934</v>
      </c>
      <c r="I314">
        <v>1.0674355519366E+16</v>
      </c>
      <c r="J314" s="4">
        <v>25468387571.1488</v>
      </c>
      <c r="K314" s="7">
        <f t="shared" si="140"/>
        <v>0.41285760945267708</v>
      </c>
      <c r="L314" s="7">
        <f t="shared" si="141"/>
        <v>0.96162605679998814</v>
      </c>
      <c r="M314" s="7">
        <f t="shared" si="142"/>
        <v>0.42685885695065728</v>
      </c>
      <c r="N314" s="7">
        <f t="shared" si="143"/>
        <v>1.8013425232033224</v>
      </c>
    </row>
    <row r="315" spans="1:14" x14ac:dyDescent="0.25">
      <c r="A315" s="2" t="s">
        <v>126</v>
      </c>
      <c r="B315" s="2" t="s">
        <v>25</v>
      </c>
      <c r="C315" s="24">
        <v>0.14335933737840401</v>
      </c>
      <c r="D315" s="25" t="e">
        <f>IF(#REF!=A315,AVERAGE(C315:C316),"--")</f>
        <v>#REF!</v>
      </c>
      <c r="E315" s="25">
        <v>0.14392585130252486</v>
      </c>
      <c r="F315" s="23">
        <v>0.38165700342504083</v>
      </c>
      <c r="G315" s="3">
        <v>67284796</v>
      </c>
      <c r="H315" s="4">
        <v>42187754200</v>
      </c>
      <c r="I315">
        <v>1.04464969194694E+16</v>
      </c>
      <c r="J315" s="4">
        <v>28856153172.625999</v>
      </c>
      <c r="K315" s="7">
        <f t="shared" ref="K315" si="144">H315/G315/food/365</f>
        <v>0.4798368262311572</v>
      </c>
      <c r="L315" s="7">
        <f t="shared" ref="L315" si="145">I315/G315/btu/365</f>
        <v>0.92941030080603049</v>
      </c>
      <c r="M315" s="7">
        <f t="shared" ref="M315" si="146">J315/G315/mangoods/365</f>
        <v>0.47763211815597928</v>
      </c>
      <c r="N315" s="7">
        <f t="shared" ref="N315" si="147">SUM(K315:M315)</f>
        <v>1.8868792451931669</v>
      </c>
    </row>
    <row r="316" spans="1:14" x14ac:dyDescent="0.25">
      <c r="A316" s="2" t="s">
        <v>126</v>
      </c>
      <c r="B316" s="2" t="s">
        <v>26</v>
      </c>
      <c r="C316" s="24">
        <v>0.16468011624479201</v>
      </c>
      <c r="D316" s="25" t="e">
        <f>IF(#REF!=A316,AVERAGE(C316:C316),"--")</f>
        <v>#REF!</v>
      </c>
      <c r="E316" s="25">
        <v>0.16238347679145534</v>
      </c>
      <c r="F316" s="23">
        <v>0.20728931548483698</v>
      </c>
      <c r="G316" s="3">
        <v>68122938</v>
      </c>
      <c r="H316" s="4">
        <v>43296914494</v>
      </c>
      <c r="I316">
        <v>1.1358624321048E+16</v>
      </c>
      <c r="J316" s="4">
        <v>31670738008.0271</v>
      </c>
      <c r="K316" s="7">
        <f t="shared" ref="K316" si="148">H316/G316/food/365</f>
        <v>0.48639341533265018</v>
      </c>
      <c r="L316" s="7">
        <f t="shared" ref="L316" si="149">I316/G316/btu/365</f>
        <v>0.99812769678500846</v>
      </c>
      <c r="M316" s="7">
        <f t="shared" ref="M316" si="150">J316/G316/mangoods/365</f>
        <v>0.51776995077736843</v>
      </c>
      <c r="N316" s="7">
        <f t="shared" ref="N316" si="151">SUM(K316:M316)</f>
        <v>2.002291062895027</v>
      </c>
    </row>
    <row r="317" spans="1:14" x14ac:dyDescent="0.25">
      <c r="A317" s="2" t="s">
        <v>49</v>
      </c>
      <c r="B317" s="2" t="s">
        <v>10</v>
      </c>
      <c r="C317" s="24">
        <v>4.7472849040000001E-2</v>
      </c>
      <c r="D317" s="25">
        <f t="shared" ref="D317:D366" si="152">IF(A323=A317,AVERAGE(C317:C322),"--")</f>
        <v>5.6737603510000005E-2</v>
      </c>
      <c r="E317" s="25">
        <v>5.6737603510000005E-2</v>
      </c>
      <c r="F317" s="23">
        <v>0.11394022763541178</v>
      </c>
      <c r="G317" s="3">
        <v>56601931</v>
      </c>
      <c r="H317" s="4">
        <v>53787146000</v>
      </c>
      <c r="I317">
        <v>1194850000000000</v>
      </c>
      <c r="J317" s="4">
        <v>223251155999</v>
      </c>
      <c r="K317" s="7">
        <f t="shared" ref="K317:K331" si="153">H317/G317/food/365</f>
        <v>0.72722928970369982</v>
      </c>
      <c r="L317" s="7">
        <f t="shared" ref="L317:L331" si="154">I317/G317/btu/365</f>
        <v>0.1263676418918413</v>
      </c>
      <c r="M317" s="7">
        <f t="shared" ref="M317:M331" si="155">J317/G317/mangoods/365</f>
        <v>4.3927298696313866</v>
      </c>
      <c r="N317" s="7">
        <f t="shared" ref="N317:N331" si="156">SUM(K317:M317)</f>
        <v>5.2463268012269282</v>
      </c>
    </row>
    <row r="318" spans="1:14" x14ac:dyDescent="0.25">
      <c r="A318" s="2" t="s">
        <v>49</v>
      </c>
      <c r="B318" s="2" t="s">
        <v>11</v>
      </c>
      <c r="C318" s="24">
        <v>5.0582474770000004E-2</v>
      </c>
      <c r="D318" s="25">
        <f t="shared" si="152"/>
        <v>5.6536686474999993E-2</v>
      </c>
      <c r="E318" s="25">
        <v>5.6536686474999993E-2</v>
      </c>
      <c r="F318" s="23">
        <v>3.1463137754026427E-3</v>
      </c>
      <c r="G318" s="3">
        <v>56629288</v>
      </c>
      <c r="H318" s="4">
        <v>50352051000</v>
      </c>
      <c r="I318">
        <v>1266390000000000</v>
      </c>
      <c r="J318" s="4">
        <v>238479688416</v>
      </c>
      <c r="K318" s="7">
        <f t="shared" si="153"/>
        <v>0.68045619617077246</v>
      </c>
      <c r="L318" s="7">
        <f t="shared" si="154"/>
        <v>0.13386902866185973</v>
      </c>
      <c r="M318" s="7">
        <f t="shared" si="155"/>
        <v>4.6901023773418675</v>
      </c>
      <c r="N318" s="7">
        <f t="shared" si="156"/>
        <v>5.5044276021745002</v>
      </c>
    </row>
    <row r="319" spans="1:14" x14ac:dyDescent="0.25">
      <c r="A319" s="2" t="s">
        <v>49</v>
      </c>
      <c r="B319" s="2" t="s">
        <v>12</v>
      </c>
      <c r="C319" s="24">
        <v>6.2598313799999999E-2</v>
      </c>
      <c r="D319" s="25">
        <f t="shared" si="152"/>
        <v>5.4859344314999996E-2</v>
      </c>
      <c r="E319" s="25">
        <v>5.4859344314999996E-2</v>
      </c>
      <c r="F319" s="23">
        <v>0.12100910665941389</v>
      </c>
      <c r="G319" s="3">
        <v>56671781</v>
      </c>
      <c r="H319" s="4">
        <v>52910453000</v>
      </c>
      <c r="I319">
        <v>1191510000000000</v>
      </c>
      <c r="J319" s="4">
        <v>249151480049</v>
      </c>
      <c r="K319" s="7">
        <f t="shared" si="153"/>
        <v>0.71449423253385369</v>
      </c>
      <c r="L319" s="7">
        <f t="shared" si="154"/>
        <v>0.12585908537183302</v>
      </c>
      <c r="M319" s="7">
        <f t="shared" si="155"/>
        <v>4.8963069795096521</v>
      </c>
      <c r="N319" s="7">
        <f t="shared" si="156"/>
        <v>5.7366602974153391</v>
      </c>
    </row>
    <row r="320" spans="1:14" x14ac:dyDescent="0.25">
      <c r="A320" s="2" t="s">
        <v>49</v>
      </c>
      <c r="B320" s="2" t="s">
        <v>13</v>
      </c>
      <c r="C320" s="24">
        <v>6.4566090610000001E-2</v>
      </c>
      <c r="D320" s="25">
        <f t="shared" si="152"/>
        <v>5.3151996314999998E-2</v>
      </c>
      <c r="E320" s="25">
        <v>5.3151996314999998E-2</v>
      </c>
      <c r="F320" s="23">
        <v>0.10903384452780407</v>
      </c>
      <c r="G320" s="3">
        <v>56719240</v>
      </c>
      <c r="H320" s="4">
        <v>47789629000</v>
      </c>
      <c r="I320">
        <v>1189210000000000</v>
      </c>
      <c r="J320" s="4">
        <v>252203822237</v>
      </c>
      <c r="K320" s="7">
        <f t="shared" si="153"/>
        <v>0.6448034685342291</v>
      </c>
      <c r="L320" s="7">
        <f t="shared" si="154"/>
        <v>0.12551102911838391</v>
      </c>
      <c r="M320" s="7">
        <f t="shared" si="155"/>
        <v>4.9521442840076926</v>
      </c>
      <c r="N320" s="7">
        <f t="shared" si="156"/>
        <v>5.7224587816603059</v>
      </c>
    </row>
    <row r="321" spans="1:14" x14ac:dyDescent="0.25">
      <c r="A321" s="2" t="s">
        <v>49</v>
      </c>
      <c r="B321" s="2" t="s">
        <v>14</v>
      </c>
      <c r="C321" s="24">
        <v>6.2499992979999995E-2</v>
      </c>
      <c r="D321" s="25">
        <f t="shared" si="152"/>
        <v>4.9069275696666657E-2</v>
      </c>
      <c r="E321" s="25">
        <v>4.9069275696666657E-2</v>
      </c>
      <c r="F321" s="23">
        <v>0.11350665095904389</v>
      </c>
      <c r="G321" s="3">
        <v>56758521</v>
      </c>
      <c r="H321" s="4">
        <v>53932596000</v>
      </c>
      <c r="I321">
        <v>1287920000000000</v>
      </c>
      <c r="J321" s="4">
        <v>251434784825</v>
      </c>
      <c r="K321" s="7">
        <f t="shared" si="153"/>
        <v>0.72718408242056454</v>
      </c>
      <c r="L321" s="7">
        <f t="shared" si="154"/>
        <v>0.13583495968379095</v>
      </c>
      <c r="M321" s="7">
        <f t="shared" si="155"/>
        <v>4.9336270704119869</v>
      </c>
      <c r="N321" s="7">
        <f t="shared" si="156"/>
        <v>5.796646112516342</v>
      </c>
    </row>
    <row r="322" spans="1:14" x14ac:dyDescent="0.25">
      <c r="A322" s="2" t="s">
        <v>49</v>
      </c>
      <c r="B322" s="2" t="s">
        <v>15</v>
      </c>
      <c r="C322" s="24">
        <v>5.2705899860000002E-2</v>
      </c>
      <c r="D322" s="25">
        <f t="shared" si="152"/>
        <v>4.2057789863333334E-2</v>
      </c>
      <c r="E322" s="25">
        <v>4.2057789863333334E-2</v>
      </c>
      <c r="F322" s="23">
        <v>0.12400419671746166</v>
      </c>
      <c r="G322" s="3">
        <v>56797087</v>
      </c>
      <c r="H322" s="4">
        <v>52268675000</v>
      </c>
      <c r="I322">
        <v>1317130000000000</v>
      </c>
      <c r="J322" s="4">
        <v>250894673809</v>
      </c>
      <c r="K322" s="7">
        <f t="shared" si="153"/>
        <v>0.70427056529245746</v>
      </c>
      <c r="L322" s="7">
        <f t="shared" si="154"/>
        <v>0.13882136821061627</v>
      </c>
      <c r="M322" s="7">
        <f t="shared" si="155"/>
        <v>4.9196862643367076</v>
      </c>
      <c r="N322" s="7">
        <f t="shared" si="156"/>
        <v>5.762778197839781</v>
      </c>
    </row>
    <row r="323" spans="1:14" x14ac:dyDescent="0.25">
      <c r="A323" s="2" t="s">
        <v>49</v>
      </c>
      <c r="B323" s="2" t="s">
        <v>16</v>
      </c>
      <c r="C323" s="24">
        <v>4.6267346829999993E-2</v>
      </c>
      <c r="D323" s="25">
        <f t="shared" si="152"/>
        <v>3.6531949181666662E-2</v>
      </c>
      <c r="E323" s="25">
        <v>3.6531949181666662E-2</v>
      </c>
      <c r="F323" s="23">
        <v>5.2967916114007085E-2</v>
      </c>
      <c r="G323" s="3">
        <v>56831821</v>
      </c>
      <c r="H323" s="4">
        <v>52003906000</v>
      </c>
      <c r="I323">
        <v>1349420000000000</v>
      </c>
      <c r="J323" s="4">
        <v>244876689774</v>
      </c>
      <c r="K323" s="7">
        <f t="shared" si="153"/>
        <v>0.70027480556542543</v>
      </c>
      <c r="L323" s="7">
        <f t="shared" si="154"/>
        <v>0.14213770920000401</v>
      </c>
      <c r="M323" s="7">
        <f t="shared" si="155"/>
        <v>4.7987475391540819</v>
      </c>
      <c r="N323" s="7">
        <f t="shared" si="156"/>
        <v>5.6411600539195117</v>
      </c>
    </row>
    <row r="324" spans="1:14" x14ac:dyDescent="0.25">
      <c r="A324" s="2" t="s">
        <v>49</v>
      </c>
      <c r="B324" s="2" t="s">
        <v>17</v>
      </c>
      <c r="C324" s="24">
        <v>4.0518421809999997E-2</v>
      </c>
      <c r="D324" s="25">
        <f t="shared" si="152"/>
        <v>3.159315796E-2</v>
      </c>
      <c r="E324" s="25">
        <v>3.159315796E-2</v>
      </c>
      <c r="F324" s="23">
        <v>8.2002070508888636E-3</v>
      </c>
      <c r="G324" s="3">
        <v>56843400</v>
      </c>
      <c r="H324" s="4">
        <v>51497586000</v>
      </c>
      <c r="I324">
        <v>1422430000000000</v>
      </c>
      <c r="J324" s="4">
        <v>261242355216</v>
      </c>
      <c r="K324" s="7">
        <f t="shared" si="153"/>
        <v>0.69331553864612794</v>
      </c>
      <c r="L324" s="7">
        <f t="shared" si="154"/>
        <v>0.14979751110966261</v>
      </c>
      <c r="M324" s="7">
        <f t="shared" si="155"/>
        <v>5.118415904387235</v>
      </c>
      <c r="N324" s="7">
        <f t="shared" si="156"/>
        <v>5.9615289541430254</v>
      </c>
    </row>
    <row r="325" spans="1:14" x14ac:dyDescent="0.25">
      <c r="A325" s="2" t="s">
        <v>49</v>
      </c>
      <c r="B325" s="2" t="s">
        <v>18</v>
      </c>
      <c r="C325" s="24">
        <v>5.2354225800000001E-2</v>
      </c>
      <c r="D325" s="25">
        <f t="shared" si="152"/>
        <v>2.9069563193333332E-2</v>
      </c>
      <c r="E325" s="25">
        <v>2.9069563193333332E-2</v>
      </c>
      <c r="F325" s="23">
        <v>0.13381870220455649</v>
      </c>
      <c r="G325" s="3">
        <v>56844303</v>
      </c>
      <c r="H325" s="4">
        <v>52221138000</v>
      </c>
      <c r="I325">
        <v>1358920000000000</v>
      </c>
      <c r="J325" s="4">
        <v>273609436045</v>
      </c>
      <c r="K325" s="7">
        <f t="shared" si="153"/>
        <v>0.70304560053025356</v>
      </c>
      <c r="L325" s="7">
        <f t="shared" si="154"/>
        <v>0.14310693679152872</v>
      </c>
      <c r="M325" s="7">
        <f t="shared" si="155"/>
        <v>5.3606339641614245</v>
      </c>
      <c r="N325" s="7">
        <f t="shared" si="156"/>
        <v>6.2067865014832071</v>
      </c>
    </row>
    <row r="326" spans="1:14" x14ac:dyDescent="0.25">
      <c r="A326" s="2" t="s">
        <v>49</v>
      </c>
      <c r="B326" s="2" t="s">
        <v>19</v>
      </c>
      <c r="C326" s="24">
        <v>4.0069766899999998E-2</v>
      </c>
      <c r="D326" s="25">
        <f t="shared" si="152"/>
        <v>2.4985801271666667E-2</v>
      </c>
      <c r="E326" s="25">
        <v>2.4985801271666667E-2</v>
      </c>
      <c r="F326" s="23">
        <v>4.1623614996261882E-2</v>
      </c>
      <c r="G326" s="3">
        <v>56860281</v>
      </c>
      <c r="H326" s="4">
        <v>52192353000</v>
      </c>
      <c r="I326">
        <v>1428910000000000</v>
      </c>
      <c r="J326" s="4">
        <v>272564029700</v>
      </c>
      <c r="K326" s="7">
        <f t="shared" si="153"/>
        <v>0.70246062210952731</v>
      </c>
      <c r="L326" s="7">
        <f t="shared" si="154"/>
        <v>0.15043525099624708</v>
      </c>
      <c r="M326" s="7">
        <f t="shared" si="155"/>
        <v>5.3386514581897266</v>
      </c>
      <c r="N326" s="7">
        <f t="shared" si="156"/>
        <v>6.1915473312955012</v>
      </c>
    </row>
    <row r="327" spans="1:14" x14ac:dyDescent="0.25">
      <c r="A327" s="2" t="s">
        <v>49</v>
      </c>
      <c r="B327" s="2" t="s">
        <v>20</v>
      </c>
      <c r="C327" s="24">
        <v>2.043107798E-2</v>
      </c>
      <c r="D327" s="25">
        <f t="shared" si="152"/>
        <v>2.2416378774999999E-2</v>
      </c>
      <c r="E327" s="25">
        <v>2.2416378774999999E-2</v>
      </c>
      <c r="F327" s="23">
        <v>-6.8529331118243331E-3</v>
      </c>
      <c r="G327" s="3">
        <v>56890372</v>
      </c>
      <c r="H327" s="4">
        <v>53314867000</v>
      </c>
      <c r="I327">
        <v>1421210000000000</v>
      </c>
      <c r="J327" s="4">
        <v>275502945757</v>
      </c>
      <c r="K327" s="7">
        <f t="shared" si="153"/>
        <v>0.71718907527807951</v>
      </c>
      <c r="L327" s="7">
        <f t="shared" si="154"/>
        <v>0.14954545624452878</v>
      </c>
      <c r="M327" s="7">
        <f t="shared" si="155"/>
        <v>5.3933611401150845</v>
      </c>
      <c r="N327" s="7">
        <f t="shared" si="156"/>
        <v>6.2600956716376928</v>
      </c>
    </row>
    <row r="328" spans="1:14" x14ac:dyDescent="0.25">
      <c r="A328" s="2" t="s">
        <v>49</v>
      </c>
      <c r="B328" s="2" t="s">
        <v>21</v>
      </c>
      <c r="C328" s="24">
        <v>1.955085577E-2</v>
      </c>
      <c r="D328" s="25">
        <f t="shared" si="152"/>
        <v>2.3465458324999997E-2</v>
      </c>
      <c r="E328" s="25">
        <v>2.3465458324999997E-2</v>
      </c>
      <c r="F328" s="23">
        <v>-4.723575040652217E-2</v>
      </c>
      <c r="G328" s="3">
        <v>56906744</v>
      </c>
      <c r="H328" s="4">
        <v>51735529000</v>
      </c>
      <c r="I328">
        <v>1404840000000000</v>
      </c>
      <c r="J328" s="4">
        <v>279069371797</v>
      </c>
      <c r="K328" s="7">
        <f t="shared" si="153"/>
        <v>0.69574367282199534</v>
      </c>
      <c r="L328" s="7">
        <f t="shared" si="154"/>
        <v>0.14778041025167193</v>
      </c>
      <c r="M328" s="7">
        <f t="shared" si="155"/>
        <v>5.461607241249987</v>
      </c>
      <c r="N328" s="7">
        <f t="shared" si="156"/>
        <v>6.3051313243236544</v>
      </c>
    </row>
    <row r="329" spans="1:14" x14ac:dyDescent="0.25">
      <c r="A329" s="2" t="s">
        <v>49</v>
      </c>
      <c r="B329" s="2" t="s">
        <v>22</v>
      </c>
      <c r="C329" s="24">
        <v>1.66345995E-2</v>
      </c>
      <c r="D329" s="25">
        <f t="shared" si="152"/>
        <v>2.388487672E-2</v>
      </c>
      <c r="E329" s="25">
        <v>2.388487672E-2</v>
      </c>
      <c r="F329" s="23">
        <v>2.6700047941192073E-2</v>
      </c>
      <c r="G329" s="3">
        <v>56916317</v>
      </c>
      <c r="H329" s="4">
        <v>56762658000</v>
      </c>
      <c r="I329">
        <v>1345780000000000</v>
      </c>
      <c r="J329" s="4">
        <v>279720504902</v>
      </c>
      <c r="K329" s="7">
        <f t="shared" si="153"/>
        <v>0.76322052845102517</v>
      </c>
      <c r="L329" s="7">
        <f t="shared" si="154"/>
        <v>0.14154385555637503</v>
      </c>
      <c r="M329" s="7">
        <f t="shared" si="155"/>
        <v>5.4734296740452759</v>
      </c>
      <c r="N329" s="7">
        <f t="shared" si="156"/>
        <v>6.3781940580526761</v>
      </c>
    </row>
    <row r="330" spans="1:14" x14ac:dyDescent="0.25">
      <c r="A330" s="2" t="s">
        <v>49</v>
      </c>
      <c r="B330" s="2" t="s">
        <v>23</v>
      </c>
      <c r="C330" s="24">
        <v>2.5376853210000001E-2</v>
      </c>
      <c r="D330" s="25">
        <f t="shared" si="152"/>
        <v>2.4421265111666663E-2</v>
      </c>
      <c r="E330" s="25">
        <v>2.4421265111666663E-2</v>
      </c>
      <c r="F330" s="23">
        <v>1.7206385310134076E-2</v>
      </c>
      <c r="G330" s="3">
        <v>56942108</v>
      </c>
      <c r="H330" s="4">
        <v>54563899000</v>
      </c>
      <c r="I330">
        <v>1336990000000000</v>
      </c>
      <c r="J330" s="4">
        <v>287857284230</v>
      </c>
      <c r="K330" s="7">
        <f t="shared" si="153"/>
        <v>0.73332411120548713</v>
      </c>
      <c r="L330" s="7">
        <f t="shared" si="154"/>
        <v>0.14055566662759233</v>
      </c>
      <c r="M330" s="7">
        <f t="shared" si="155"/>
        <v>5.6300948503099715</v>
      </c>
      <c r="N330" s="7">
        <f t="shared" si="156"/>
        <v>6.5039746281430508</v>
      </c>
    </row>
    <row r="331" spans="1:14" x14ac:dyDescent="0.25">
      <c r="A331" s="2" t="s">
        <v>49</v>
      </c>
      <c r="B331" s="2" t="s">
        <v>24</v>
      </c>
      <c r="C331" s="24">
        <v>2.7851654269999998E-2</v>
      </c>
      <c r="D331" s="25">
        <f t="shared" si="152"/>
        <v>2.3676529426666666E-2</v>
      </c>
      <c r="E331" s="25">
        <v>2.3676529426666666E-2</v>
      </c>
      <c r="F331" s="23">
        <v>6.446025376060649E-2</v>
      </c>
      <c r="G331" s="3">
        <v>56974100</v>
      </c>
      <c r="H331" s="4">
        <v>53303089000</v>
      </c>
      <c r="I331">
        <v>1306990000000000</v>
      </c>
      <c r="J331" s="4">
        <v>286875094691</v>
      </c>
      <c r="K331" s="7">
        <f t="shared" si="153"/>
        <v>0.71597690426585281</v>
      </c>
      <c r="L331" s="7">
        <f t="shared" si="154"/>
        <v>0.13732465993716747</v>
      </c>
      <c r="M331" s="7">
        <f t="shared" si="155"/>
        <v>5.6077339516330094</v>
      </c>
      <c r="N331" s="7">
        <f t="shared" si="156"/>
        <v>6.4610355158360298</v>
      </c>
    </row>
    <row r="332" spans="1:14" x14ac:dyDescent="0.25">
      <c r="A332" s="2" t="s">
        <v>49</v>
      </c>
      <c r="B332" s="2" t="s">
        <v>25</v>
      </c>
      <c r="C332" s="24">
        <v>2.4653231920000001E-2</v>
      </c>
      <c r="D332" s="25">
        <f t="shared" si="152"/>
        <v>2.2084155584999998E-2</v>
      </c>
      <c r="E332" s="25">
        <v>2.2084155584999998E-2</v>
      </c>
      <c r="F332" s="23">
        <v>2.1533631565026301E-2</v>
      </c>
      <c r="G332" s="3">
        <v>57059007</v>
      </c>
      <c r="H332" s="4">
        <v>52693463000</v>
      </c>
      <c r="I332">
        <v>1233480000000000</v>
      </c>
      <c r="J332" s="4">
        <v>286725259769</v>
      </c>
      <c r="K332" s="7">
        <f t="shared" ref="K332" si="157">H332/G332/food/365</f>
        <v>0.70673506695663602</v>
      </c>
      <c r="L332" s="7">
        <f t="shared" ref="L332" si="158">I332/G332/btu/365</f>
        <v>0.12940815450860002</v>
      </c>
      <c r="M332" s="7">
        <f t="shared" ref="M332" si="159">J332/G332/mangoods/365</f>
        <v>5.5964647670372187</v>
      </c>
      <c r="N332" s="7">
        <f t="shared" ref="N332" si="160">SUM(K332:M332)</f>
        <v>6.432607988502455</v>
      </c>
    </row>
    <row r="333" spans="1:14" x14ac:dyDescent="0.25">
      <c r="A333" s="2" t="s">
        <v>49</v>
      </c>
      <c r="B333" s="2" t="s">
        <v>26</v>
      </c>
      <c r="C333" s="24">
        <v>2.672555528E-2</v>
      </c>
      <c r="D333" s="25">
        <f t="shared" si="152"/>
        <v>2.3555004571666666E-2</v>
      </c>
      <c r="E333" s="25">
        <v>2.3555004571666666E-2</v>
      </c>
      <c r="F333" s="23">
        <v>3.6885268970330731E-2</v>
      </c>
      <c r="G333" s="3">
        <v>57313203</v>
      </c>
      <c r="H333" s="4">
        <v>52016907000</v>
      </c>
      <c r="I333">
        <v>1190000000000000</v>
      </c>
      <c r="J333" s="4">
        <v>280910422649</v>
      </c>
      <c r="K333" s="7">
        <f t="shared" ref="K333:K342" si="161">H333/G333/food/365</f>
        <v>0.69456669332873389</v>
      </c>
      <c r="L333" s="7">
        <f t="shared" ref="L333:L342" si="162">I333/G333/btu/365</f>
        <v>0.12429281449574515</v>
      </c>
      <c r="M333" s="7">
        <f t="shared" ref="M333:M342" si="163">J333/G333/mangoods/365</f>
        <v>5.4586494044349143</v>
      </c>
      <c r="N333" s="7">
        <f t="shared" ref="N333:N342" si="164">SUM(K333:M333)</f>
        <v>6.2775089122593934</v>
      </c>
    </row>
    <row r="334" spans="1:14" x14ac:dyDescent="0.25">
      <c r="A334" s="2" t="s">
        <v>49</v>
      </c>
      <c r="B334" s="2" t="s">
        <v>27</v>
      </c>
      <c r="C334" s="24">
        <v>2.2067366139999999E-2</v>
      </c>
      <c r="D334" s="25">
        <f t="shared" si="152"/>
        <v>2.0392025577333332E-2</v>
      </c>
      <c r="E334" s="25">
        <v>2.0392025577333332E-2</v>
      </c>
      <c r="F334" s="23">
        <v>2.0617549345319564E-2</v>
      </c>
      <c r="G334" s="3">
        <v>57685327</v>
      </c>
      <c r="H334" s="4">
        <v>58521015000</v>
      </c>
      <c r="I334">
        <v>1275000000000000</v>
      </c>
      <c r="J334" s="4">
        <v>285580813761</v>
      </c>
      <c r="K334" s="7">
        <f t="shared" si="161"/>
        <v>0.77637331566216516</v>
      </c>
      <c r="L334" s="7">
        <f t="shared" si="162"/>
        <v>0.13231179671136892</v>
      </c>
      <c r="M334" s="7">
        <f t="shared" si="163"/>
        <v>5.513605593679789</v>
      </c>
      <c r="N334" s="7">
        <f t="shared" si="164"/>
        <v>6.4222907060533228</v>
      </c>
    </row>
    <row r="335" spans="1:14" x14ac:dyDescent="0.25">
      <c r="A335" s="2" t="s">
        <v>49</v>
      </c>
      <c r="B335" s="2" t="s">
        <v>28</v>
      </c>
      <c r="C335" s="24">
        <v>1.9852929849999999E-2</v>
      </c>
      <c r="D335" s="25">
        <f t="shared" si="152"/>
        <v>1.9256657922333335E-2</v>
      </c>
      <c r="E335" s="25">
        <v>1.9256657922333335E-2</v>
      </c>
      <c r="F335" s="23">
        <v>3.6522879988653001E-2</v>
      </c>
      <c r="G335" s="3">
        <v>57969484</v>
      </c>
      <c r="H335" s="4">
        <v>55804802000</v>
      </c>
      <c r="I335">
        <v>1210260000000000</v>
      </c>
      <c r="J335" s="4">
        <v>287487299553</v>
      </c>
      <c r="K335" s="7">
        <f t="shared" si="161"/>
        <v>0.73670945866721416</v>
      </c>
      <c r="L335" s="7">
        <f t="shared" si="162"/>
        <v>0.12497783185243103</v>
      </c>
      <c r="M335" s="7">
        <f t="shared" si="163"/>
        <v>5.5232062004914901</v>
      </c>
      <c r="N335" s="7">
        <f t="shared" si="164"/>
        <v>6.3848934910111357</v>
      </c>
    </row>
    <row r="336" spans="1:14" x14ac:dyDescent="0.25">
      <c r="A336" s="2" t="s">
        <v>49</v>
      </c>
      <c r="B336" s="2" t="s">
        <v>29</v>
      </c>
      <c r="C336" s="24">
        <v>2.0908439099999999E-2</v>
      </c>
      <c r="D336" s="25">
        <f t="shared" si="152"/>
        <v>2.0582224162333334E-2</v>
      </c>
      <c r="E336" s="25">
        <v>2.0582224162333334E-2</v>
      </c>
      <c r="F336" s="23">
        <v>5.5967021877084688E-2</v>
      </c>
      <c r="G336" s="3">
        <v>58143979</v>
      </c>
      <c r="H336" s="4">
        <v>53277560000</v>
      </c>
      <c r="I336">
        <v>1183060000000000</v>
      </c>
      <c r="J336" s="4">
        <v>300284044765</v>
      </c>
      <c r="K336" s="7">
        <f t="shared" si="161"/>
        <v>0.70123516554871534</v>
      </c>
      <c r="L336" s="7">
        <f t="shared" si="162"/>
        <v>0.12180237681577995</v>
      </c>
      <c r="M336" s="7">
        <f t="shared" si="163"/>
        <v>5.7517438495138062</v>
      </c>
      <c r="N336" s="7">
        <f t="shared" si="164"/>
        <v>6.574781391878302</v>
      </c>
    </row>
    <row r="337" spans="1:14" x14ac:dyDescent="0.25">
      <c r="A337" s="2" t="s">
        <v>49</v>
      </c>
      <c r="B337" s="2" t="s">
        <v>30</v>
      </c>
      <c r="C337" s="24">
        <v>1.829741122E-2</v>
      </c>
      <c r="D337" s="25" t="e">
        <f>IF(#REF!=A337,AVERAGE(C337:C342),"--")</f>
        <v>#REF!</v>
      </c>
      <c r="E337" s="25">
        <v>2.2166423199000002E-2</v>
      </c>
      <c r="F337" s="23">
        <v>2.5628897707945297E-2</v>
      </c>
      <c r="G337" s="3">
        <v>58438310</v>
      </c>
      <c r="H337" s="4">
        <v>53217901000</v>
      </c>
      <c r="I337">
        <v>1099410000000000</v>
      </c>
      <c r="J337" s="4">
        <v>309617285334</v>
      </c>
      <c r="K337" s="7">
        <f t="shared" si="161"/>
        <v>0.69692204491311727</v>
      </c>
      <c r="L337" s="7">
        <f t="shared" si="162"/>
        <v>0.11262006560375683</v>
      </c>
      <c r="M337" s="7">
        <f t="shared" si="163"/>
        <v>5.9006462503990278</v>
      </c>
      <c r="N337" s="7">
        <f t="shared" si="164"/>
        <v>6.7101883609159021</v>
      </c>
    </row>
    <row r="338" spans="1:14" x14ac:dyDescent="0.25">
      <c r="A338" s="2" t="s">
        <v>49</v>
      </c>
      <c r="B338" s="2" t="s">
        <v>31</v>
      </c>
      <c r="C338" s="24">
        <v>3.3478325839999996E-2</v>
      </c>
      <c r="D338" s="25" t="e">
        <f>IF(#REF!=A338,AVERAGE(C338:C342),"--")</f>
        <v>#REF!</v>
      </c>
      <c r="E338" s="25">
        <v>2.1150177034E-2</v>
      </c>
      <c r="F338" s="23">
        <v>5.0153828659511124E-2</v>
      </c>
      <c r="G338" s="3">
        <v>58826731</v>
      </c>
      <c r="H338" s="4">
        <v>54509344000</v>
      </c>
      <c r="I338">
        <v>1181640000000000</v>
      </c>
      <c r="J338" s="4">
        <v>299537088289</v>
      </c>
      <c r="K338" s="7">
        <f t="shared" si="161"/>
        <v>0.70912100366095554</v>
      </c>
      <c r="L338" s="7">
        <f t="shared" si="162"/>
        <v>0.12024422003721638</v>
      </c>
      <c r="M338" s="7">
        <f t="shared" si="163"/>
        <v>5.6708468277200303</v>
      </c>
      <c r="N338" s="7">
        <f t="shared" si="164"/>
        <v>6.5002120514182025</v>
      </c>
    </row>
    <row r="339" spans="1:14" x14ac:dyDescent="0.25">
      <c r="A339" s="2" t="s">
        <v>49</v>
      </c>
      <c r="B339" s="2" t="s">
        <v>32</v>
      </c>
      <c r="C339" s="24">
        <v>7.7476813139999998E-3</v>
      </c>
      <c r="D339" s="25" t="e">
        <f>IF(#REF!=A339,AVERAGE(C339:C342),"--")</f>
        <v>#REF!</v>
      </c>
      <c r="E339" s="25">
        <v>1.5972201777000001E-2</v>
      </c>
      <c r="F339" s="23">
        <v>4.4427366572019844E-2</v>
      </c>
      <c r="G339" s="3">
        <v>59095365</v>
      </c>
      <c r="H339" s="4">
        <v>54985281000</v>
      </c>
      <c r="I339">
        <v>1203420000000000</v>
      </c>
      <c r="J339" s="4">
        <v>244190108862</v>
      </c>
      <c r="K339" s="7">
        <f t="shared" si="161"/>
        <v>0.71206089914627158</v>
      </c>
      <c r="L339" s="7">
        <f t="shared" si="162"/>
        <v>0.12190388499142557</v>
      </c>
      <c r="M339" s="7">
        <f t="shared" si="163"/>
        <v>4.6020006696244948</v>
      </c>
      <c r="N339" s="7">
        <f t="shared" si="164"/>
        <v>5.4359654537621918</v>
      </c>
    </row>
    <row r="340" spans="1:14" x14ac:dyDescent="0.25">
      <c r="A340" s="2" t="s">
        <v>49</v>
      </c>
      <c r="B340" s="2" t="s">
        <v>33</v>
      </c>
      <c r="C340" s="24">
        <v>1.525516021E-2</v>
      </c>
      <c r="D340" s="25" t="e">
        <f>IF(#REF!=A340,AVERAGE(C340:C342),"--")</f>
        <v>#REF!</v>
      </c>
      <c r="E340" s="25">
        <v>1.4745572224100001E-2</v>
      </c>
      <c r="F340" s="23">
        <v>-8.0824342051265541E-3</v>
      </c>
      <c r="G340" s="3">
        <v>59277417</v>
      </c>
      <c r="H340" s="4">
        <v>52880601000</v>
      </c>
      <c r="I340">
        <v>1322750000000000</v>
      </c>
      <c r="J340" s="4">
        <v>267198364625</v>
      </c>
      <c r="K340" s="7">
        <f t="shared" si="161"/>
        <v>0.68270207077922196</v>
      </c>
      <c r="L340" s="7">
        <f t="shared" si="162"/>
        <v>0.13358024636608659</v>
      </c>
      <c r="M340" s="7">
        <f t="shared" si="163"/>
        <v>5.020148372389273</v>
      </c>
      <c r="N340" s="7">
        <f t="shared" si="164"/>
        <v>5.8364306895345814</v>
      </c>
    </row>
    <row r="341" spans="1:14" x14ac:dyDescent="0.25">
      <c r="A341" s="2" t="s">
        <v>49</v>
      </c>
      <c r="B341" s="2" t="s">
        <v>34</v>
      </c>
      <c r="C341" s="24">
        <v>2.7806327290000002E-2</v>
      </c>
      <c r="D341" s="25" t="e">
        <f>IF(#REF!=A341,AVERAGE(C341:C342),"--")</f>
        <v>#REF!</v>
      </c>
      <c r="E341" s="25">
        <v>1.2046351094233333E-2</v>
      </c>
      <c r="F341" s="23">
        <v>2.6217380700757076E-3</v>
      </c>
      <c r="G341" s="3">
        <v>59379449</v>
      </c>
      <c r="H341" s="4">
        <v>52768114000</v>
      </c>
      <c r="I341">
        <v>1380200000000000</v>
      </c>
      <c r="J341" s="4">
        <v>271505203646</v>
      </c>
      <c r="K341" s="7">
        <f t="shared" si="161"/>
        <v>0.68007923991662833</v>
      </c>
      <c r="L341" s="7">
        <f t="shared" si="162"/>
        <v>0.13914243547586833</v>
      </c>
      <c r="M341" s="7">
        <f t="shared" si="163"/>
        <v>5.0923004886014569</v>
      </c>
      <c r="N341" s="7">
        <f t="shared" si="164"/>
        <v>5.9115221639939532</v>
      </c>
    </row>
    <row r="342" spans="1:14" x14ac:dyDescent="0.25">
      <c r="A342" s="2" t="s">
        <v>49</v>
      </c>
      <c r="B342" s="2" t="s">
        <v>35</v>
      </c>
      <c r="C342" s="24">
        <v>3.0413633320000001E-2</v>
      </c>
      <c r="D342" s="25" t="e">
        <f>IF(#REF!=A342,AVERAGE(C342:C342),"--")</f>
        <v>#REF!</v>
      </c>
      <c r="E342" s="25">
        <v>9.4561851559000001E-3</v>
      </c>
      <c r="F342" s="23">
        <v>2.572749043671152E-2</v>
      </c>
      <c r="G342" s="3">
        <v>59539717</v>
      </c>
      <c r="H342" s="4">
        <v>51238622000</v>
      </c>
      <c r="I342">
        <v>1450060000000000</v>
      </c>
      <c r="J342" s="4">
        <v>260651210711</v>
      </c>
      <c r="K342" s="7">
        <f t="shared" si="161"/>
        <v>0.65858947247664124</v>
      </c>
      <c r="L342" s="7">
        <f t="shared" si="162"/>
        <v>0.14579174953308963</v>
      </c>
      <c r="M342" s="7">
        <f t="shared" si="163"/>
        <v>4.875565653266035</v>
      </c>
      <c r="N342" s="7">
        <f t="shared" si="164"/>
        <v>5.6799468752757658</v>
      </c>
    </row>
    <row r="343" spans="1:14" x14ac:dyDescent="0.25">
      <c r="A343" s="2" t="s">
        <v>50</v>
      </c>
      <c r="B343" s="2" t="s">
        <v>4</v>
      </c>
      <c r="C343" s="24">
        <v>4.9121629182052304E-2</v>
      </c>
      <c r="D343" s="25">
        <f t="shared" si="152"/>
        <v>2.4070669041318622E-2</v>
      </c>
      <c r="E343" s="25">
        <v>2.4070669041318622E-2</v>
      </c>
      <c r="F343" s="23">
        <v>0.13019795449137961</v>
      </c>
      <c r="G343" s="3">
        <v>117648000</v>
      </c>
      <c r="H343" s="4">
        <v>101664238737</v>
      </c>
      <c r="I343">
        <v>2363745984071510</v>
      </c>
      <c r="J343" s="4">
        <v>443542783133.89502</v>
      </c>
      <c r="K343" s="7">
        <f t="shared" ref="K343:K363" si="165">H343/G343/food/365</f>
        <v>0.6613140859811516</v>
      </c>
      <c r="L343" s="7">
        <f t="shared" ref="L343:L363" si="166">I343/G343/btu/365</f>
        <v>0.12027351304648545</v>
      </c>
      <c r="M343" s="7">
        <f t="shared" ref="M343:M363" si="167">J343/G343/mangoods/365</f>
        <v>4.198778812752133</v>
      </c>
      <c r="N343" s="7">
        <f t="shared" ref="N343:N363" si="168">SUM(K343:M343)</f>
        <v>4.9803664117797704</v>
      </c>
    </row>
    <row r="344" spans="1:14" x14ac:dyDescent="0.25">
      <c r="A344" s="2" t="s">
        <v>50</v>
      </c>
      <c r="B344" s="2" t="s">
        <v>5</v>
      </c>
      <c r="C344" s="24">
        <v>2.74104095563142E-2</v>
      </c>
      <c r="D344" s="25">
        <f t="shared" si="152"/>
        <v>1.6094025580470933E-2</v>
      </c>
      <c r="E344" s="25">
        <v>1.6094025580470933E-2</v>
      </c>
      <c r="F344" s="23">
        <v>-6.2915657602376718E-2</v>
      </c>
      <c r="G344" s="3">
        <v>118449000</v>
      </c>
      <c r="H344" s="4">
        <v>104732036244</v>
      </c>
      <c r="I344">
        <v>2515194422668690</v>
      </c>
      <c r="J344" s="4">
        <v>455186911512.06201</v>
      </c>
      <c r="K344" s="7">
        <f t="shared" si="165"/>
        <v>0.67666273172939007</v>
      </c>
      <c r="L344" s="7">
        <f t="shared" si="166"/>
        <v>0.12711415177227442</v>
      </c>
      <c r="M344" s="7">
        <f t="shared" si="167"/>
        <v>4.2798682071470573</v>
      </c>
      <c r="N344" s="7">
        <f t="shared" si="168"/>
        <v>5.0836450906487221</v>
      </c>
    </row>
    <row r="345" spans="1:14" x14ac:dyDescent="0.25">
      <c r="A345" s="2" t="s">
        <v>50</v>
      </c>
      <c r="B345" s="2" t="s">
        <v>6</v>
      </c>
      <c r="C345" s="24">
        <v>1.89971971348489E-2</v>
      </c>
      <c r="D345" s="25">
        <f t="shared" si="152"/>
        <v>1.2656553288514403E-2</v>
      </c>
      <c r="E345" s="25">
        <v>1.2656553288514403E-2</v>
      </c>
      <c r="F345" s="23">
        <v>0.10052557342824331</v>
      </c>
      <c r="G345" s="3">
        <v>119259000</v>
      </c>
      <c r="H345" s="4">
        <v>104769304572</v>
      </c>
      <c r="I345">
        <v>2659017525284750</v>
      </c>
      <c r="J345" s="4">
        <v>464029545614.177</v>
      </c>
      <c r="K345" s="7">
        <f t="shared" si="165"/>
        <v>0.67230603025877334</v>
      </c>
      <c r="L345" s="7">
        <f t="shared" si="166"/>
        <v>0.13347003591096532</v>
      </c>
      <c r="M345" s="7">
        <f t="shared" si="167"/>
        <v>4.3333772481403461</v>
      </c>
      <c r="N345" s="7">
        <f t="shared" si="168"/>
        <v>5.1391533143100849</v>
      </c>
    </row>
    <row r="346" spans="1:14" x14ac:dyDescent="0.25">
      <c r="A346" s="2" t="s">
        <v>50</v>
      </c>
      <c r="B346" s="2" t="s">
        <v>7</v>
      </c>
      <c r="C346" s="24">
        <v>2.26161369193154E-2</v>
      </c>
      <c r="D346" s="25">
        <f t="shared" si="152"/>
        <v>1.3277503133778254E-2</v>
      </c>
      <c r="E346" s="25">
        <v>1.3277503133778254E-2</v>
      </c>
      <c r="F346" s="23">
        <v>3.7719151047869603E-2</v>
      </c>
      <c r="G346" s="3">
        <v>120018000</v>
      </c>
      <c r="H346" s="4">
        <v>108092871552</v>
      </c>
      <c r="I346">
        <v>2770454446734830</v>
      </c>
      <c r="J346" s="4">
        <v>488287082928.06299</v>
      </c>
      <c r="K346" s="7">
        <f t="shared" si="165"/>
        <v>0.68924683077594995</v>
      </c>
      <c r="L346" s="7">
        <f t="shared" si="166"/>
        <v>0.13818419387271641</v>
      </c>
      <c r="M346" s="7">
        <f t="shared" si="167"/>
        <v>4.5310711182614565</v>
      </c>
      <c r="N346" s="7">
        <f t="shared" si="168"/>
        <v>5.3585021429101225</v>
      </c>
    </row>
    <row r="347" spans="1:14" x14ac:dyDescent="0.25">
      <c r="A347" s="2" t="s">
        <v>50</v>
      </c>
      <c r="B347" s="2" t="s">
        <v>8</v>
      </c>
      <c r="C347" s="24">
        <v>2.0322773460848799E-2</v>
      </c>
      <c r="D347" s="25">
        <f t="shared" si="152"/>
        <v>1.463900745881172E-2</v>
      </c>
      <c r="E347" s="25">
        <v>1.463900745881172E-2</v>
      </c>
      <c r="F347" s="23">
        <v>3.3323823082664461E-2</v>
      </c>
      <c r="G347" s="3">
        <v>120754000</v>
      </c>
      <c r="H347" s="4">
        <v>110097718995</v>
      </c>
      <c r="I347">
        <v>3113446503851040</v>
      </c>
      <c r="J347" s="4">
        <v>537355164018.12097</v>
      </c>
      <c r="K347" s="7">
        <f t="shared" si="165"/>
        <v>0.69775170196351743</v>
      </c>
      <c r="L347" s="7">
        <f t="shared" si="166"/>
        <v>0.15434537604432033</v>
      </c>
      <c r="M347" s="7">
        <f t="shared" si="167"/>
        <v>4.9560072100382877</v>
      </c>
      <c r="N347" s="7">
        <f t="shared" si="168"/>
        <v>5.8081042880461258</v>
      </c>
    </row>
    <row r="348" spans="1:14" x14ac:dyDescent="0.25">
      <c r="A348" s="2" t="s">
        <v>50</v>
      </c>
      <c r="B348" s="2" t="s">
        <v>9</v>
      </c>
      <c r="C348" s="24">
        <v>5.9558679945321304E-3</v>
      </c>
      <c r="D348" s="25">
        <f t="shared" si="152"/>
        <v>1.6670942694558755E-2</v>
      </c>
      <c r="E348" s="25">
        <v>1.6670942694558755E-2</v>
      </c>
      <c r="F348" s="23">
        <v>0.48526240728073256</v>
      </c>
      <c r="G348" s="3">
        <v>121492000</v>
      </c>
      <c r="H348" s="4">
        <v>110532463673</v>
      </c>
      <c r="I348">
        <v>3189652709613140</v>
      </c>
      <c r="J348" s="4">
        <v>535112753198.46198</v>
      </c>
      <c r="K348" s="7">
        <f t="shared" si="165"/>
        <v>0.69625171447769485</v>
      </c>
      <c r="L348" s="7">
        <f t="shared" si="166"/>
        <v>0.15716269197268617</v>
      </c>
      <c r="M348" s="7">
        <f t="shared" si="167"/>
        <v>4.9053460294419091</v>
      </c>
      <c r="N348" s="7">
        <f t="shared" si="168"/>
        <v>5.7587604358922899</v>
      </c>
    </row>
    <row r="349" spans="1:14" x14ac:dyDescent="0.25">
      <c r="A349" s="2" t="s">
        <v>50</v>
      </c>
      <c r="B349" s="2" t="s">
        <v>10</v>
      </c>
      <c r="C349" s="24">
        <v>1.26176841696618E-3</v>
      </c>
      <c r="D349" s="25">
        <f t="shared" si="152"/>
        <v>1.8612103129791148E-2</v>
      </c>
      <c r="E349" s="25">
        <v>1.8612103129791148E-2</v>
      </c>
      <c r="F349" s="23">
        <v>0.22700569532266024</v>
      </c>
      <c r="G349" s="3">
        <v>122091000</v>
      </c>
      <c r="H349" s="4">
        <v>109494302784</v>
      </c>
      <c r="I349">
        <v>3376004911199070</v>
      </c>
      <c r="J349" s="4">
        <v>554134960102.76294</v>
      </c>
      <c r="K349" s="7">
        <f t="shared" si="165"/>
        <v>0.68632841633292463</v>
      </c>
      <c r="L349" s="7">
        <f t="shared" si="166"/>
        <v>0.16552864495457692</v>
      </c>
      <c r="M349" s="7">
        <f t="shared" si="167"/>
        <v>5.0547994318388332</v>
      </c>
      <c r="N349" s="7">
        <f t="shared" si="168"/>
        <v>5.9066564931263343</v>
      </c>
    </row>
    <row r="350" spans="1:14" x14ac:dyDescent="0.25">
      <c r="A350" s="2" t="s">
        <v>50</v>
      </c>
      <c r="B350" s="2" t="s">
        <v>11</v>
      </c>
      <c r="C350" s="24">
        <v>6.7855758045750102E-3</v>
      </c>
      <c r="D350" s="25">
        <f t="shared" si="152"/>
        <v>2.0473551555428935E-2</v>
      </c>
      <c r="E350" s="25">
        <v>2.0473551555428935E-2</v>
      </c>
      <c r="F350" s="23">
        <v>0.18171129593823654</v>
      </c>
      <c r="G350" s="3">
        <v>122613000</v>
      </c>
      <c r="H350" s="4">
        <v>105940149419</v>
      </c>
      <c r="I350">
        <v>3337626827506520</v>
      </c>
      <c r="J350" s="4">
        <v>598582094885.86401</v>
      </c>
      <c r="K350" s="7">
        <f t="shared" si="165"/>
        <v>0.66122333467513295</v>
      </c>
      <c r="L350" s="7">
        <f t="shared" si="166"/>
        <v>0.1629502383460574</v>
      </c>
      <c r="M350" s="7">
        <f t="shared" si="167"/>
        <v>5.4369987323217766</v>
      </c>
      <c r="N350" s="7">
        <f t="shared" si="168"/>
        <v>6.2611723053429671</v>
      </c>
    </row>
    <row r="351" spans="1:14" x14ac:dyDescent="0.25">
      <c r="A351" s="2" t="s">
        <v>50</v>
      </c>
      <c r="B351" s="2" t="s">
        <v>12</v>
      </c>
      <c r="C351" s="24">
        <v>2.2722896206432003E-2</v>
      </c>
      <c r="D351" s="25">
        <f t="shared" si="152"/>
        <v>2.0501719017781389E-2</v>
      </c>
      <c r="E351" s="25">
        <v>2.0501719017781389E-2</v>
      </c>
      <c r="F351" s="23">
        <v>-2.8670252499416793E-2</v>
      </c>
      <c r="G351" s="3">
        <v>123116000</v>
      </c>
      <c r="H351" s="4">
        <v>106507902281</v>
      </c>
      <c r="I351">
        <v>3344119352247620</v>
      </c>
      <c r="J351" s="4">
        <v>637107806626.50098</v>
      </c>
      <c r="K351" s="7">
        <f t="shared" si="165"/>
        <v>0.66205099574244397</v>
      </c>
      <c r="L351" s="7">
        <f t="shared" si="166"/>
        <v>0.16260017667326931</v>
      </c>
      <c r="M351" s="7">
        <f t="shared" si="167"/>
        <v>5.7632898000372359</v>
      </c>
      <c r="N351" s="7">
        <f t="shared" si="168"/>
        <v>6.587940972452949</v>
      </c>
    </row>
    <row r="352" spans="1:14" x14ac:dyDescent="0.25">
      <c r="A352" s="2" t="s">
        <v>50</v>
      </c>
      <c r="B352" s="2" t="s">
        <v>13</v>
      </c>
      <c r="C352" s="24">
        <v>3.07851628695162E-2</v>
      </c>
      <c r="D352" s="25">
        <f t="shared" si="152"/>
        <v>1.6501404575008614E-2</v>
      </c>
      <c r="E352" s="25">
        <v>1.6501404575008614E-2</v>
      </c>
      <c r="F352" s="23">
        <v>3.4056684015918437E-2</v>
      </c>
      <c r="G352" s="3">
        <v>123537000</v>
      </c>
      <c r="H352" s="4">
        <v>105700066284</v>
      </c>
      <c r="I352">
        <v>3337078677799440</v>
      </c>
      <c r="J352" s="4">
        <v>684733209319.30298</v>
      </c>
      <c r="K352" s="7">
        <f t="shared" si="165"/>
        <v>0.65479042172354041</v>
      </c>
      <c r="L352" s="7">
        <f t="shared" si="166"/>
        <v>0.16170488373135672</v>
      </c>
      <c r="M352" s="7">
        <f t="shared" si="167"/>
        <v>6.1730013127147476</v>
      </c>
      <c r="N352" s="7">
        <f t="shared" si="168"/>
        <v>6.9894966181696443</v>
      </c>
    </row>
    <row r="353" spans="1:14" x14ac:dyDescent="0.25">
      <c r="A353" s="2" t="s">
        <v>50</v>
      </c>
      <c r="B353" s="2" t="s">
        <v>14</v>
      </c>
      <c r="C353" s="24">
        <v>3.2514384875331002E-2</v>
      </c>
      <c r="D353" s="25">
        <f t="shared" si="152"/>
        <v>1.1598211361049141E-2</v>
      </c>
      <c r="E353" s="25">
        <v>1.1598211361049141E-2</v>
      </c>
      <c r="F353" s="23">
        <v>0.13882484133847206</v>
      </c>
      <c r="G353" s="3">
        <v>123921000</v>
      </c>
      <c r="H353" s="4">
        <v>101407097044</v>
      </c>
      <c r="I353">
        <v>3545222098747400</v>
      </c>
      <c r="J353" s="4">
        <v>719118664985.59302</v>
      </c>
      <c r="K353" s="7">
        <f t="shared" si="165"/>
        <v>0.62624972761355702</v>
      </c>
      <c r="L353" s="7">
        <f t="shared" si="166"/>
        <v>0.17125855660711986</v>
      </c>
      <c r="M353" s="7">
        <f t="shared" si="167"/>
        <v>6.4629036321140356</v>
      </c>
      <c r="N353" s="7">
        <f t="shared" si="168"/>
        <v>7.2604119163347125</v>
      </c>
    </row>
    <row r="354" spans="1:14" x14ac:dyDescent="0.25">
      <c r="A354" s="2" t="s">
        <v>50</v>
      </c>
      <c r="B354" s="2" t="s">
        <v>15</v>
      </c>
      <c r="C354" s="24">
        <v>1.76028306059265E-2</v>
      </c>
      <c r="D354" s="25">
        <f t="shared" si="152"/>
        <v>9.0921548600295301E-3</v>
      </c>
      <c r="E354" s="25">
        <v>9.0921548600295301E-3</v>
      </c>
      <c r="F354" s="23">
        <v>0.12823286518648924</v>
      </c>
      <c r="G354" s="3">
        <v>124229000</v>
      </c>
      <c r="H354" s="4">
        <v>105272889418</v>
      </c>
      <c r="I354">
        <v>3475450015814510</v>
      </c>
      <c r="J354" s="4">
        <v>704902145008.61597</v>
      </c>
      <c r="K354" s="7">
        <f t="shared" si="165"/>
        <v>0.64851147153364452</v>
      </c>
      <c r="L354" s="7">
        <f t="shared" si="166"/>
        <v>0.16747184255246345</v>
      </c>
      <c r="M354" s="7">
        <f t="shared" si="167"/>
        <v>6.3194294717075508</v>
      </c>
      <c r="N354" s="7">
        <f t="shared" si="168"/>
        <v>7.1354127857936582</v>
      </c>
    </row>
    <row r="355" spans="1:14" x14ac:dyDescent="0.25">
      <c r="A355" s="2" t="s">
        <v>50</v>
      </c>
      <c r="B355" s="2" t="s">
        <v>16</v>
      </c>
      <c r="C355" s="24">
        <v>1.2430458970792899E-2</v>
      </c>
      <c r="D355" s="25">
        <f t="shared" si="152"/>
        <v>7.2616400780183043E-3</v>
      </c>
      <c r="E355" s="25">
        <v>7.2616400780183043E-3</v>
      </c>
      <c r="F355" s="23">
        <v>0.20911391132827473</v>
      </c>
      <c r="G355" s="3">
        <v>124536000</v>
      </c>
      <c r="H355" s="4">
        <v>96212660419</v>
      </c>
      <c r="I355">
        <v>3849263351391420</v>
      </c>
      <c r="J355" s="4">
        <v>679102874293.797</v>
      </c>
      <c r="K355" s="7">
        <f t="shared" si="165"/>
        <v>0.59123674883417188</v>
      </c>
      <c r="L355" s="7">
        <f t="shared" si="166"/>
        <v>0.18502757350577295</v>
      </c>
      <c r="M355" s="7">
        <f t="shared" si="167"/>
        <v>6.0731314965803653</v>
      </c>
      <c r="N355" s="7">
        <f t="shared" si="168"/>
        <v>6.8493958189203106</v>
      </c>
    </row>
    <row r="356" spans="1:14" x14ac:dyDescent="0.25">
      <c r="A356" s="2" t="s">
        <v>50</v>
      </c>
      <c r="B356" s="2" t="s">
        <v>17</v>
      </c>
      <c r="C356" s="24">
        <v>6.95458057868973E-3</v>
      </c>
      <c r="D356" s="25">
        <f t="shared" si="152"/>
        <v>4.6210687023401217E-3</v>
      </c>
      <c r="E356" s="25">
        <v>4.6210687023401217E-3</v>
      </c>
      <c r="F356" s="23">
        <v>0.12523113775017758</v>
      </c>
      <c r="G356" s="3">
        <v>124961000</v>
      </c>
      <c r="H356" s="4">
        <v>105111523334</v>
      </c>
      <c r="I356">
        <v>3738261251910960</v>
      </c>
      <c r="J356" s="4">
        <v>669120196100.16797</v>
      </c>
      <c r="K356" s="7">
        <f t="shared" si="165"/>
        <v>0.64372436436488678</v>
      </c>
      <c r="L356" s="7">
        <f t="shared" si="166"/>
        <v>0.1790807473769708</v>
      </c>
      <c r="M356" s="7">
        <f t="shared" si="167"/>
        <v>5.9635061967391998</v>
      </c>
      <c r="N356" s="7">
        <f t="shared" si="168"/>
        <v>6.7863113084810571</v>
      </c>
    </row>
    <row r="357" spans="1:14" x14ac:dyDescent="0.25">
      <c r="A357" s="2" t="s">
        <v>50</v>
      </c>
      <c r="B357" s="2" t="s">
        <v>18</v>
      </c>
      <c r="C357" s="24">
        <v>-1.2789904502046401E-3</v>
      </c>
      <c r="D357" s="25">
        <f t="shared" si="152"/>
        <v>2.3343407999000618E-3</v>
      </c>
      <c r="E357" s="25">
        <v>2.3343407999000618E-3</v>
      </c>
      <c r="F357" s="23">
        <v>0.1309164305564825</v>
      </c>
      <c r="G357" s="3">
        <v>125439000</v>
      </c>
      <c r="H357" s="4">
        <v>101706620426</v>
      </c>
      <c r="I357">
        <v>4120038239928290</v>
      </c>
      <c r="J357" s="4">
        <v>700645889173.84998</v>
      </c>
      <c r="K357" s="7">
        <f t="shared" si="165"/>
        <v>0.6204985190106781</v>
      </c>
      <c r="L357" s="7">
        <f t="shared" si="166"/>
        <v>0.19661760641683068</v>
      </c>
      <c r="M357" s="7">
        <f t="shared" si="167"/>
        <v>6.2206823248409906</v>
      </c>
      <c r="N357" s="7">
        <f t="shared" si="168"/>
        <v>7.0377984502684994</v>
      </c>
    </row>
    <row r="358" spans="1:14" x14ac:dyDescent="0.25">
      <c r="A358" s="2" t="s">
        <v>50</v>
      </c>
      <c r="B358" s="2" t="s">
        <v>19</v>
      </c>
      <c r="C358" s="24">
        <v>1.36600358575938E-3</v>
      </c>
      <c r="D358" s="25">
        <f t="shared" si="152"/>
        <v>1.3140800346628217E-3</v>
      </c>
      <c r="E358" s="25">
        <v>1.3140800346628217E-3</v>
      </c>
      <c r="F358" s="23">
        <v>-0.10110539698896537</v>
      </c>
      <c r="G358" s="3">
        <v>125757000</v>
      </c>
      <c r="H358" s="4">
        <v>98396673723</v>
      </c>
      <c r="I358">
        <v>4216491892988670</v>
      </c>
      <c r="J358" s="4">
        <v>730734094015.96704</v>
      </c>
      <c r="K358" s="7">
        <f t="shared" si="165"/>
        <v>0.59878699291663806</v>
      </c>
      <c r="L358" s="7">
        <f t="shared" si="166"/>
        <v>0.20071177061698342</v>
      </c>
      <c r="M358" s="7">
        <f t="shared" si="167"/>
        <v>6.4714146946647251</v>
      </c>
      <c r="N358" s="7">
        <f t="shared" si="168"/>
        <v>7.270913458198347</v>
      </c>
    </row>
    <row r="359" spans="1:14" x14ac:dyDescent="0.25">
      <c r="A359" s="2" t="s">
        <v>50</v>
      </c>
      <c r="B359" s="2" t="s">
        <v>20</v>
      </c>
      <c r="C359" s="24">
        <v>1.74780458692133E-2</v>
      </c>
      <c r="D359" s="25">
        <f t="shared" si="152"/>
        <v>-4.5274394120089334E-4</v>
      </c>
      <c r="E359" s="25">
        <v>-4.5274394120089334E-4</v>
      </c>
      <c r="F359" s="23">
        <v>-0.10727406138261619</v>
      </c>
      <c r="G359" s="3">
        <v>126057000</v>
      </c>
      <c r="H359" s="4">
        <v>98511560436</v>
      </c>
      <c r="I359">
        <v>4452929495093220</v>
      </c>
      <c r="J359" s="4">
        <v>747673028138.31006</v>
      </c>
      <c r="K359" s="7">
        <f t="shared" si="165"/>
        <v>0.59805942653065869</v>
      </c>
      <c r="L359" s="7">
        <f t="shared" si="166"/>
        <v>0.21146212521866858</v>
      </c>
      <c r="M359" s="7">
        <f t="shared" si="167"/>
        <v>6.6056685002463142</v>
      </c>
      <c r="N359" s="7">
        <f t="shared" si="168"/>
        <v>7.4151900519956415</v>
      </c>
    </row>
    <row r="360" spans="1:14" x14ac:dyDescent="0.25">
      <c r="A360" s="2" t="s">
        <v>50</v>
      </c>
      <c r="B360" s="2" t="s">
        <v>21</v>
      </c>
      <c r="C360" s="24">
        <v>6.6197419138591595E-3</v>
      </c>
      <c r="D360" s="25">
        <f t="shared" si="152"/>
        <v>-3.7933212799298997E-3</v>
      </c>
      <c r="E360" s="25">
        <v>-3.7933212799298997E-3</v>
      </c>
      <c r="F360" s="23">
        <v>6.4809086739531896E-2</v>
      </c>
      <c r="G360" s="3">
        <v>126400000</v>
      </c>
      <c r="H360" s="4">
        <v>93132411971</v>
      </c>
      <c r="I360">
        <v>4553648904271140</v>
      </c>
      <c r="J360" s="4">
        <v>717675258445.57202</v>
      </c>
      <c r="K360" s="7">
        <f t="shared" si="165"/>
        <v>0.56386856717884359</v>
      </c>
      <c r="L360" s="7">
        <f t="shared" si="166"/>
        <v>0.21565831599839769</v>
      </c>
      <c r="M360" s="7">
        <f t="shared" si="167"/>
        <v>6.3234331094421785</v>
      </c>
      <c r="N360" s="7">
        <f t="shared" si="168"/>
        <v>7.1029599926194198</v>
      </c>
    </row>
    <row r="361" spans="1:14" x14ac:dyDescent="0.25">
      <c r="A361" s="2" t="s">
        <v>50</v>
      </c>
      <c r="B361" s="2" t="s">
        <v>22</v>
      </c>
      <c r="C361" s="24">
        <v>-3.4129692832761999E-3</v>
      </c>
      <c r="D361" s="25">
        <f t="shared" si="152"/>
        <v>-4.91090057924476E-3</v>
      </c>
      <c r="E361" s="25">
        <v>-4.91090057924476E-3</v>
      </c>
      <c r="F361" s="23">
        <v>4.0606807140767032E-2</v>
      </c>
      <c r="G361" s="3">
        <v>126631000</v>
      </c>
      <c r="H361" s="4">
        <v>94500588415</v>
      </c>
      <c r="I361">
        <v>4346585679362470.5</v>
      </c>
      <c r="J361" s="4">
        <v>712738360576.58997</v>
      </c>
      <c r="K361" s="7">
        <f t="shared" si="165"/>
        <v>0.57110844888064005</v>
      </c>
      <c r="L361" s="7">
        <f t="shared" si="166"/>
        <v>0.20547640054516339</v>
      </c>
      <c r="M361" s="7">
        <f t="shared" si="167"/>
        <v>6.2684782845982916</v>
      </c>
      <c r="N361" s="7">
        <f t="shared" si="168"/>
        <v>7.0450631340240948</v>
      </c>
    </row>
    <row r="362" spans="1:14" x14ac:dyDescent="0.25">
      <c r="A362" s="2" t="s">
        <v>50</v>
      </c>
      <c r="B362" s="2" t="s">
        <v>23</v>
      </c>
      <c r="C362" s="24">
        <v>-6.7657868359506301E-3</v>
      </c>
      <c r="D362" s="25">
        <f t="shared" si="152"/>
        <v>-4.8136491466395388E-3</v>
      </c>
      <c r="E362" s="25">
        <v>-4.8136491466395388E-3</v>
      </c>
      <c r="F362" s="23">
        <v>8.4233873885974697E-2</v>
      </c>
      <c r="G362" s="3">
        <v>126843000</v>
      </c>
      <c r="H362" s="4">
        <v>94014421505</v>
      </c>
      <c r="I362">
        <v>4599155905263090</v>
      </c>
      <c r="J362" s="4">
        <v>750698729850.40601</v>
      </c>
      <c r="K362" s="7">
        <f t="shared" si="165"/>
        <v>0.56722071354903125</v>
      </c>
      <c r="L362" s="7">
        <f t="shared" si="166"/>
        <v>0.2170527875501711</v>
      </c>
      <c r="M362" s="7">
        <f t="shared" si="167"/>
        <v>6.5913019061757412</v>
      </c>
      <c r="N362" s="7">
        <f t="shared" si="168"/>
        <v>7.375575407274944</v>
      </c>
    </row>
    <row r="363" spans="1:14" x14ac:dyDescent="0.25">
      <c r="A363" s="2" t="s">
        <v>50</v>
      </c>
      <c r="B363" s="2" t="s">
        <v>24</v>
      </c>
      <c r="C363" s="24">
        <v>-7.40055504162808E-3</v>
      </c>
      <c r="D363" s="25">
        <f t="shared" si="152"/>
        <v>-3.2704261471826067E-3</v>
      </c>
      <c r="E363" s="25">
        <v>-3.2704261471826067E-3</v>
      </c>
      <c r="F363" s="23">
        <v>-0.13139892559986155</v>
      </c>
      <c r="G363" s="3">
        <v>127149000</v>
      </c>
      <c r="H363" s="4">
        <v>91130193726</v>
      </c>
      <c r="I363">
        <v>4567934600502460</v>
      </c>
      <c r="J363" s="4">
        <v>713136275233.85999</v>
      </c>
      <c r="K363" s="7">
        <f t="shared" si="165"/>
        <v>0.54849598580066627</v>
      </c>
      <c r="L363" s="7">
        <f t="shared" si="166"/>
        <v>0.215060509110404</v>
      </c>
      <c r="M363" s="7">
        <f t="shared" si="167"/>
        <v>6.2464261228739018</v>
      </c>
      <c r="N363" s="7">
        <f t="shared" si="168"/>
        <v>7.0099826177849724</v>
      </c>
    </row>
    <row r="364" spans="1:14" x14ac:dyDescent="0.25">
      <c r="A364" s="2" t="s">
        <v>50</v>
      </c>
      <c r="B364" s="2" t="s">
        <v>25</v>
      </c>
      <c r="C364" s="24">
        <v>-9.2349402694229098E-3</v>
      </c>
      <c r="D364" s="25">
        <f t="shared" si="152"/>
        <v>-1.9369345494134485E-3</v>
      </c>
      <c r="E364" s="25">
        <v>-1.9369345494134485E-3</v>
      </c>
      <c r="F364" s="23">
        <v>-3.3202577175803549E-2</v>
      </c>
      <c r="G364" s="3">
        <v>127445000</v>
      </c>
      <c r="H364" s="4">
        <v>92389703303</v>
      </c>
      <c r="I364">
        <v>4279138050116690</v>
      </c>
      <c r="J364" s="4">
        <v>705239994762.32703</v>
      </c>
      <c r="K364" s="7">
        <f t="shared" ref="K364" si="169">H364/G364/food/365</f>
        <v>0.55478521636946632</v>
      </c>
      <c r="L364" s="7">
        <f t="shared" ref="L364" si="170">I364/G364/btu/365</f>
        <v>0.20099591775216391</v>
      </c>
      <c r="M364" s="7">
        <f t="shared" ref="M364" si="171">J364/G364/mangoods/365</f>
        <v>6.1629147507656095</v>
      </c>
      <c r="N364" s="7">
        <f t="shared" ref="N364" si="172">SUM(K364:M364)</f>
        <v>6.9186958848872395</v>
      </c>
    </row>
    <row r="365" spans="1:14" x14ac:dyDescent="0.25">
      <c r="A365" s="2" t="s">
        <v>50</v>
      </c>
      <c r="B365" s="2" t="s">
        <v>26</v>
      </c>
      <c r="C365" s="24">
        <v>-2.56541816316074E-3</v>
      </c>
      <c r="D365" s="25">
        <f t="shared" si="152"/>
        <v>1.9023535982390866E-3</v>
      </c>
      <c r="E365" s="25">
        <v>1.9023535982390866E-3</v>
      </c>
      <c r="F365" s="23">
        <v>7.0652418852814369E-2</v>
      </c>
      <c r="G365" s="3">
        <v>127718000</v>
      </c>
      <c r="H365" s="4">
        <v>87877940105</v>
      </c>
      <c r="I365">
        <v>3892596412148080</v>
      </c>
      <c r="J365" s="4">
        <v>737812151707.40002</v>
      </c>
      <c r="K365" s="7">
        <f t="shared" ref="K365:K374" si="173">H365/G365/food/365</f>
        <v>0.52656485368674499</v>
      </c>
      <c r="L365" s="7">
        <f t="shared" ref="L365:L374" si="174">I365/G365/btu/365</f>
        <v>0.18244879943816097</v>
      </c>
      <c r="M365" s="7">
        <f t="shared" ref="M365:M374" si="175">J365/G365/mangoods/365</f>
        <v>6.4337728412670971</v>
      </c>
      <c r="N365" s="7">
        <f t="shared" ref="N365:N374" si="176">SUM(K365:M365)</f>
        <v>7.142786494392003</v>
      </c>
    </row>
    <row r="366" spans="1:14" x14ac:dyDescent="0.25">
      <c r="A366" s="2" t="s">
        <v>50</v>
      </c>
      <c r="B366" s="2" t="s">
        <v>27</v>
      </c>
      <c r="C366" s="24">
        <v>-8.5733882029999793E-5</v>
      </c>
      <c r="D366" s="25">
        <f t="shared" si="152"/>
        <v>7.5195409570510158E-5</v>
      </c>
      <c r="E366" s="25">
        <v>7.5195409570510158E-5</v>
      </c>
      <c r="F366" s="23">
        <v>4.1803200200960733E-2</v>
      </c>
      <c r="G366" s="3">
        <v>127761000</v>
      </c>
      <c r="H366" s="4">
        <v>89113979225</v>
      </c>
      <c r="I366">
        <v>4288137218284780.5</v>
      </c>
      <c r="J366" s="4">
        <v>779035937943.10901</v>
      </c>
      <c r="K366" s="7">
        <f t="shared" si="173"/>
        <v>0.5337914869057645</v>
      </c>
      <c r="L366" s="7">
        <f t="shared" si="174"/>
        <v>0.20092043636791926</v>
      </c>
      <c r="M366" s="7">
        <f t="shared" si="175"/>
        <v>6.7909607244311951</v>
      </c>
      <c r="N366" s="7">
        <f t="shared" si="176"/>
        <v>7.5256726477048792</v>
      </c>
    </row>
    <row r="367" spans="1:14" x14ac:dyDescent="0.25">
      <c r="A367" s="2" t="s">
        <v>50</v>
      </c>
      <c r="B367" s="2" t="s">
        <v>28</v>
      </c>
      <c r="C367" s="24">
        <v>-2.8294606876448701E-3</v>
      </c>
      <c r="D367" s="25">
        <f t="shared" ref="D367:D418" si="177">IF(A373=A367,AVERAGE(C367:C372),"--")</f>
        <v>-1.1104813253564048E-3</v>
      </c>
      <c r="E367" s="25">
        <v>-1.1104813253564048E-3</v>
      </c>
      <c r="F367" s="23">
        <v>-1.8242500022381258E-2</v>
      </c>
      <c r="G367" s="3">
        <v>127773000</v>
      </c>
      <c r="H367" s="4">
        <v>90270462336</v>
      </c>
      <c r="I367">
        <v>4296436135033710.5</v>
      </c>
      <c r="J367" s="4">
        <v>817954919800.34705</v>
      </c>
      <c r="K367" s="7">
        <f t="shared" si="173"/>
        <v>0.54066802208876119</v>
      </c>
      <c r="L367" s="7">
        <f t="shared" si="174"/>
        <v>0.20129037538701941</v>
      </c>
      <c r="M367" s="7">
        <f t="shared" si="175"/>
        <v>7.1295530615958649</v>
      </c>
      <c r="N367" s="7">
        <f t="shared" si="176"/>
        <v>7.8715114590716455</v>
      </c>
    </row>
    <row r="368" spans="1:14" x14ac:dyDescent="0.25">
      <c r="A368" s="2" t="s">
        <v>50</v>
      </c>
      <c r="B368" s="2" t="s">
        <v>29</v>
      </c>
      <c r="C368" s="24">
        <v>2.4935511607909601E-3</v>
      </c>
      <c r="D368" s="25">
        <f t="shared" si="177"/>
        <v>-1.0849605456938367E-3</v>
      </c>
      <c r="E368" s="25">
        <v>-1.0849605456938367E-3</v>
      </c>
      <c r="F368" s="23">
        <v>-6.1283101215388047E-2</v>
      </c>
      <c r="G368" s="3">
        <v>127854000</v>
      </c>
      <c r="H368" s="4">
        <v>87284450240</v>
      </c>
      <c r="I368">
        <v>4537680965206710</v>
      </c>
      <c r="J368" s="4">
        <v>849874221095.61401</v>
      </c>
      <c r="K368" s="7">
        <f t="shared" si="173"/>
        <v>0.52245232955045051</v>
      </c>
      <c r="L368" s="7">
        <f t="shared" si="174"/>
        <v>0.21245814218618644</v>
      </c>
      <c r="M368" s="7">
        <f t="shared" si="175"/>
        <v>7.4030786753260207</v>
      </c>
      <c r="N368" s="7">
        <f t="shared" si="176"/>
        <v>8.1379891470626582</v>
      </c>
    </row>
    <row r="369" spans="1:14" x14ac:dyDescent="0.25">
      <c r="A369" s="2" t="s">
        <v>50</v>
      </c>
      <c r="B369" s="2" t="s">
        <v>30</v>
      </c>
      <c r="C369" s="24">
        <v>6.00394544986868E-4</v>
      </c>
      <c r="D369" s="25" t="e">
        <f>IF(#REF!=A369,AVERAGE(C369:C374),"--")</f>
        <v>#REF!</v>
      </c>
      <c r="E369" s="25">
        <v>-1.587117502778558E-3</v>
      </c>
      <c r="F369" s="23">
        <v>-4.856642493008767E-3</v>
      </c>
      <c r="G369" s="3">
        <v>128001000</v>
      </c>
      <c r="H369" s="4">
        <v>88824530451</v>
      </c>
      <c r="I369">
        <v>4177436584523830.5</v>
      </c>
      <c r="J369" s="4">
        <v>895350181926.43201</v>
      </c>
      <c r="K369" s="7">
        <f t="shared" si="173"/>
        <v>0.53106009242496133</v>
      </c>
      <c r="L369" s="7">
        <f t="shared" si="174"/>
        <v>0.19536656662225602</v>
      </c>
      <c r="M369" s="7">
        <f t="shared" si="175"/>
        <v>7.7902535347911019</v>
      </c>
      <c r="N369" s="7">
        <f t="shared" si="176"/>
        <v>8.5166801938383188</v>
      </c>
    </row>
    <row r="370" spans="1:14" x14ac:dyDescent="0.25">
      <c r="A370" s="2" t="s">
        <v>50</v>
      </c>
      <c r="B370" s="2" t="s">
        <v>31</v>
      </c>
      <c r="C370" s="24">
        <v>1.3800788616492301E-2</v>
      </c>
      <c r="D370" s="25" t="e">
        <f>IF(#REF!=A370,AVERAGE(C370:C374),"--")</f>
        <v>#REF!</v>
      </c>
      <c r="E370" s="25">
        <v>-1.1097827175198729E-3</v>
      </c>
      <c r="F370" s="23">
        <v>0.1466646596816561</v>
      </c>
      <c r="G370" s="3">
        <v>128063000</v>
      </c>
      <c r="H370" s="4">
        <v>89572052683</v>
      </c>
      <c r="I370">
        <v>3875395881480070</v>
      </c>
      <c r="J370" s="4">
        <v>893586265869.96301</v>
      </c>
      <c r="K370" s="7">
        <f t="shared" si="173"/>
        <v>0.53527007517950798</v>
      </c>
      <c r="L370" s="7">
        <f t="shared" si="174"/>
        <v>0.18115325545140892</v>
      </c>
      <c r="M370" s="7">
        <f t="shared" si="175"/>
        <v>7.7711419548669358</v>
      </c>
      <c r="N370" s="7">
        <f t="shared" si="176"/>
        <v>8.4875652854978529</v>
      </c>
    </row>
    <row r="371" spans="1:14" x14ac:dyDescent="0.25">
      <c r="A371" s="2" t="s">
        <v>50</v>
      </c>
      <c r="B371" s="2" t="s">
        <v>32</v>
      </c>
      <c r="C371" s="24">
        <v>-1.3528367295172199E-2</v>
      </c>
      <c r="D371" s="25" t="e">
        <f>IF(#REF!=A371,AVERAGE(C371:C374),"--")</f>
        <v>#REF!</v>
      </c>
      <c r="E371" s="25">
        <v>1.1933426505870437E-3</v>
      </c>
      <c r="F371" s="23">
        <v>0.17480150857850352</v>
      </c>
      <c r="G371" s="3">
        <v>128047000</v>
      </c>
      <c r="H371" s="4">
        <v>87885904703</v>
      </c>
      <c r="I371">
        <v>4083197934349369.5</v>
      </c>
      <c r="J371" s="4">
        <v>735550411685.77698</v>
      </c>
      <c r="K371" s="7">
        <f t="shared" si="173"/>
        <v>0.52525951551606942</v>
      </c>
      <c r="L371" s="7">
        <f t="shared" si="174"/>
        <v>0.19089069806572295</v>
      </c>
      <c r="M371" s="7">
        <f t="shared" si="175"/>
        <v>6.3975702498920244</v>
      </c>
      <c r="N371" s="7">
        <f t="shared" si="176"/>
        <v>7.1137204634738165</v>
      </c>
    </row>
    <row r="372" spans="1:14" x14ac:dyDescent="0.25">
      <c r="A372" s="2" t="s">
        <v>50</v>
      </c>
      <c r="B372" s="2" t="s">
        <v>33</v>
      </c>
      <c r="C372" s="24">
        <v>-7.1997942915914903E-3</v>
      </c>
      <c r="D372" s="25" t="e">
        <f>IF(#REF!=A372,AVERAGE(C372:C374),"--")</f>
        <v>#REF!</v>
      </c>
      <c r="E372" s="25">
        <v>4.7639336833481217E-3</v>
      </c>
      <c r="F372" s="23">
        <v>6.0098195950258892E-2</v>
      </c>
      <c r="G372" s="3">
        <v>128070000</v>
      </c>
      <c r="H372" s="4">
        <v>85237583484</v>
      </c>
      <c r="I372">
        <v>4436361216914580.5</v>
      </c>
      <c r="J372" s="4">
        <v>855656902933.078</v>
      </c>
      <c r="K372" s="7">
        <f t="shared" si="173"/>
        <v>0.50934005186488374</v>
      </c>
      <c r="L372" s="7">
        <f t="shared" si="174"/>
        <v>0.2073639378208775</v>
      </c>
      <c r="M372" s="7">
        <f t="shared" si="175"/>
        <v>7.4408795986439236</v>
      </c>
      <c r="N372" s="7">
        <f t="shared" si="176"/>
        <v>8.1575835883296843</v>
      </c>
    </row>
    <row r="373" spans="1:14" x14ac:dyDescent="0.25">
      <c r="A373" s="2" t="s">
        <v>50</v>
      </c>
      <c r="B373" s="2" t="s">
        <v>34</v>
      </c>
      <c r="C373" s="24">
        <v>-2.6763360096694598E-3</v>
      </c>
      <c r="D373" s="25" t="e">
        <f>IF(#REF!=A373,AVERAGE(C373:C374),"--")</f>
        <v>#REF!</v>
      </c>
      <c r="E373" s="25">
        <v>5.7694549541689177E-3</v>
      </c>
      <c r="F373" s="23">
        <v>0.10770834987158717</v>
      </c>
      <c r="G373" s="3">
        <v>127833000</v>
      </c>
      <c r="H373" s="4">
        <v>84237307927</v>
      </c>
      <c r="I373">
        <v>3203241259172140</v>
      </c>
      <c r="J373" s="4">
        <v>832339276274.50403</v>
      </c>
      <c r="K373" s="7">
        <f t="shared" si="173"/>
        <v>0.50429609695794064</v>
      </c>
      <c r="L373" s="7">
        <f t="shared" si="174"/>
        <v>0.15000316053145035</v>
      </c>
      <c r="M373" s="7">
        <f t="shared" si="175"/>
        <v>7.2515264574870502</v>
      </c>
      <c r="N373" s="7">
        <f t="shared" si="176"/>
        <v>7.9058257149764408</v>
      </c>
    </row>
    <row r="374" spans="1:14" x14ac:dyDescent="0.25">
      <c r="A374" s="2" t="s">
        <v>50</v>
      </c>
      <c r="B374" s="2" t="s">
        <v>35</v>
      </c>
      <c r="C374" s="24">
        <v>-5.1939058171736807E-4</v>
      </c>
      <c r="D374" s="25" t="e">
        <f>IF(#REF!=A374,AVERAGE(C374:C374),"--")</f>
        <v>#REF!</v>
      </c>
      <c r="E374" s="25">
        <v>6.9941972008441848E-3</v>
      </c>
      <c r="F374" s="23">
        <v>4.6770080543421244E-3</v>
      </c>
      <c r="G374" s="3">
        <v>127629000</v>
      </c>
      <c r="H374" s="4">
        <v>85548843265</v>
      </c>
      <c r="I374">
        <v>1706769720010010</v>
      </c>
      <c r="J374" s="4">
        <v>852458082506.45605</v>
      </c>
      <c r="K374" s="7">
        <f t="shared" si="173"/>
        <v>0.51296635860032969</v>
      </c>
      <c r="L374" s="7">
        <f t="shared" si="174"/>
        <v>8.0053311906065849E-2</v>
      </c>
      <c r="M374" s="7">
        <f t="shared" si="175"/>
        <v>7.4386768888384971</v>
      </c>
      <c r="N374" s="7">
        <f t="shared" si="176"/>
        <v>8.0316965593448923</v>
      </c>
    </row>
    <row r="375" spans="1:14" x14ac:dyDescent="0.25">
      <c r="A375" s="2" t="s">
        <v>51</v>
      </c>
      <c r="B375" s="2" t="s">
        <v>6</v>
      </c>
      <c r="C375" s="24">
        <v>0.11397782736852199</v>
      </c>
      <c r="D375" s="25">
        <f t="shared" si="177"/>
        <v>9.68755993312682E-2</v>
      </c>
      <c r="E375" s="25">
        <v>9.68755993312682E-2</v>
      </c>
      <c r="F375" s="23">
        <v>4.4868478812515201E-3</v>
      </c>
      <c r="G375" s="3">
        <v>18431761</v>
      </c>
      <c r="H375" s="4">
        <v>4579091483</v>
      </c>
      <c r="I375">
        <v>19567200000000</v>
      </c>
      <c r="J375" s="4">
        <v>2238273447.8931098</v>
      </c>
      <c r="K375" s="7">
        <f t="shared" ref="K375:K393" si="178">H375/G375/food/365</f>
        <v>0.19012384933501894</v>
      </c>
      <c r="L375" s="7">
        <f t="shared" ref="L375:L393" si="179">I375/G375/btu/365</f>
        <v>6.3550005818186822E-3</v>
      </c>
      <c r="M375" s="7">
        <f t="shared" ref="M375:M393" si="180">J375/G375/mangoods/365</f>
        <v>0.13524410394972852</v>
      </c>
      <c r="N375" s="7">
        <f t="shared" ref="N375:N393" si="181">SUM(K375:M375)</f>
        <v>0.33172295386656614</v>
      </c>
    </row>
    <row r="376" spans="1:14" x14ac:dyDescent="0.25">
      <c r="A376" s="2" t="s">
        <v>51</v>
      </c>
      <c r="B376" s="2" t="s">
        <v>7</v>
      </c>
      <c r="C376" s="24">
        <v>0.10284098213138099</v>
      </c>
      <c r="D376" s="25">
        <f t="shared" si="177"/>
        <v>0.10086149023049502</v>
      </c>
      <c r="E376" s="25">
        <v>0.10086149023049502</v>
      </c>
      <c r="F376" s="23">
        <v>4.3014042521747359E-3</v>
      </c>
      <c r="G376" s="3">
        <v>19146400</v>
      </c>
      <c r="H376" s="4">
        <v>3960733306</v>
      </c>
      <c r="I376">
        <v>19314000000000</v>
      </c>
      <c r="J376" s="4">
        <v>2336090025.3022799</v>
      </c>
      <c r="K376" s="7">
        <f t="shared" si="178"/>
        <v>0.15831154287953131</v>
      </c>
      <c r="L376" s="7">
        <f t="shared" si="179"/>
        <v>6.0386358401357948E-3</v>
      </c>
      <c r="M376" s="7">
        <f t="shared" si="180"/>
        <v>0.13588592520362106</v>
      </c>
      <c r="N376" s="7">
        <f t="shared" si="181"/>
        <v>0.30023610392328814</v>
      </c>
    </row>
    <row r="377" spans="1:14" x14ac:dyDescent="0.25">
      <c r="A377" s="2" t="s">
        <v>51</v>
      </c>
      <c r="B377" s="2" t="s">
        <v>8</v>
      </c>
      <c r="C377" s="24">
        <v>0.13006566421882701</v>
      </c>
      <c r="D377" s="25">
        <f t="shared" si="177"/>
        <v>0.11335768392513153</v>
      </c>
      <c r="E377" s="25">
        <v>0.11335768392513153</v>
      </c>
      <c r="F377" s="23">
        <v>4.3234329877413031E-3</v>
      </c>
      <c r="G377" s="3">
        <v>19877083</v>
      </c>
      <c r="H377" s="4">
        <v>4805198979</v>
      </c>
      <c r="I377">
        <v>22377474000000</v>
      </c>
      <c r="J377" s="4">
        <v>2439660519.04035</v>
      </c>
      <c r="K377" s="7">
        <f t="shared" si="178"/>
        <v>0.18500473073203769</v>
      </c>
      <c r="L377" s="7">
        <f t="shared" si="179"/>
        <v>6.7392590578394338E-3</v>
      </c>
      <c r="M377" s="7">
        <f t="shared" si="180"/>
        <v>0.13669378695012818</v>
      </c>
      <c r="N377" s="7">
        <f t="shared" si="181"/>
        <v>0.32843777674000529</v>
      </c>
    </row>
    <row r="378" spans="1:14" x14ac:dyDescent="0.25">
      <c r="A378" s="2" t="s">
        <v>51</v>
      </c>
      <c r="B378" s="2" t="s">
        <v>9</v>
      </c>
      <c r="C378" s="24">
        <v>2.5342759889288601E-2</v>
      </c>
      <c r="D378" s="25">
        <f t="shared" si="177"/>
        <v>0.12515423251443239</v>
      </c>
      <c r="E378" s="25">
        <v>0.12515423251443239</v>
      </c>
      <c r="F378" s="23">
        <v>4.5483836471145707E-3</v>
      </c>
      <c r="G378" s="3">
        <v>20622560</v>
      </c>
      <c r="H378" s="4">
        <v>5306365021</v>
      </c>
      <c r="I378">
        <v>23336364000000</v>
      </c>
      <c r="J378" s="4">
        <v>2583508426.9966502</v>
      </c>
      <c r="K378" s="7">
        <f t="shared" si="178"/>
        <v>0.19691493414913677</v>
      </c>
      <c r="L378" s="7">
        <f t="shared" si="179"/>
        <v>6.7739869470743964E-3</v>
      </c>
      <c r="M378" s="7">
        <f t="shared" si="180"/>
        <v>0.13952092120858023</v>
      </c>
      <c r="N378" s="7">
        <f t="shared" si="181"/>
        <v>0.3432098423047914</v>
      </c>
    </row>
    <row r="379" spans="1:14" x14ac:dyDescent="0.25">
      <c r="A379" s="2" t="s">
        <v>51</v>
      </c>
      <c r="B379" s="2" t="s">
        <v>10</v>
      </c>
      <c r="C379" s="24">
        <v>8.637673189800861E-2</v>
      </c>
      <c r="D379" s="25">
        <f t="shared" si="177"/>
        <v>0.16648437994551493</v>
      </c>
      <c r="E379" s="25">
        <v>0.16648437994551493</v>
      </c>
      <c r="F379" s="23">
        <v>3.0767745880888107E-3</v>
      </c>
      <c r="G379" s="3">
        <v>21382112</v>
      </c>
      <c r="H379" s="4">
        <v>5258500607</v>
      </c>
      <c r="I379">
        <v>24182499000000</v>
      </c>
      <c r="J379" s="4">
        <v>2727356334.96696</v>
      </c>
      <c r="K379" s="7">
        <f t="shared" si="178"/>
        <v>0.18820685485809957</v>
      </c>
      <c r="L379" s="7">
        <f t="shared" si="179"/>
        <v>6.7702439760983779E-3</v>
      </c>
      <c r="M379" s="7">
        <f t="shared" si="180"/>
        <v>0.14205722002494536</v>
      </c>
      <c r="N379" s="7">
        <f t="shared" si="181"/>
        <v>0.33703431885914331</v>
      </c>
    </row>
    <row r="380" spans="1:14" x14ac:dyDescent="0.25">
      <c r="A380" s="2" t="s">
        <v>51</v>
      </c>
      <c r="B380" s="2" t="s">
        <v>11</v>
      </c>
      <c r="C380" s="24">
        <v>0.12264963048158201</v>
      </c>
      <c r="D380" s="25">
        <f t="shared" si="177"/>
        <v>0.22871972680188316</v>
      </c>
      <c r="E380" s="25">
        <v>0.22871972680188316</v>
      </c>
      <c r="F380" s="23">
        <v>2.6754925715118212E-3</v>
      </c>
      <c r="G380" s="3">
        <v>22153676</v>
      </c>
      <c r="H380" s="4">
        <v>5719538858</v>
      </c>
      <c r="I380">
        <v>28742016000000</v>
      </c>
      <c r="J380" s="4">
        <v>2894219908.1968398</v>
      </c>
      <c r="K380" s="7">
        <f t="shared" si="178"/>
        <v>0.19757833622030693</v>
      </c>
      <c r="L380" s="7">
        <f t="shared" si="179"/>
        <v>7.7664968064356642E-3</v>
      </c>
      <c r="M380" s="7">
        <f t="shared" si="180"/>
        <v>0.14549824508961032</v>
      </c>
      <c r="N380" s="7">
        <f t="shared" si="181"/>
        <v>0.3508430781163529</v>
      </c>
    </row>
    <row r="381" spans="1:14" x14ac:dyDescent="0.25">
      <c r="A381" s="2" t="s">
        <v>51</v>
      </c>
      <c r="B381" s="2" t="s">
        <v>12</v>
      </c>
      <c r="C381" s="24">
        <v>0.13789317276388299</v>
      </c>
      <c r="D381" s="25">
        <f t="shared" si="177"/>
        <v>0.25630210410607485</v>
      </c>
      <c r="E381" s="25">
        <v>0.25630210410607485</v>
      </c>
      <c r="F381" s="23">
        <v>2.5112958012367056E-3</v>
      </c>
      <c r="G381" s="3">
        <v>22935092</v>
      </c>
      <c r="H381" s="4">
        <v>5989406697</v>
      </c>
      <c r="I381">
        <v>30597056000000</v>
      </c>
      <c r="J381" s="4">
        <v>3061083481.4407201</v>
      </c>
      <c r="K381" s="7">
        <f t="shared" si="178"/>
        <v>0.19985150642325591</v>
      </c>
      <c r="L381" s="7">
        <f t="shared" si="179"/>
        <v>7.986066013908848E-3</v>
      </c>
      <c r="M381" s="7">
        <f t="shared" si="180"/>
        <v>0.14864377137014331</v>
      </c>
      <c r="N381" s="7">
        <f t="shared" si="181"/>
        <v>0.35648134380730812</v>
      </c>
    </row>
    <row r="382" spans="1:14" x14ac:dyDescent="0.25">
      <c r="A382" s="2" t="s">
        <v>51</v>
      </c>
      <c r="B382" s="2" t="s">
        <v>13</v>
      </c>
      <c r="C382" s="24">
        <v>0.17781814429920001</v>
      </c>
      <c r="D382" s="25">
        <f t="shared" si="177"/>
        <v>0.23591045557967782</v>
      </c>
      <c r="E382" s="25">
        <v>0.23591045557967782</v>
      </c>
      <c r="F382" s="23">
        <v>2.598311202386881E-3</v>
      </c>
      <c r="G382" s="3">
        <v>23724579</v>
      </c>
      <c r="H382" s="4">
        <v>5774491940</v>
      </c>
      <c r="I382">
        <v>31611677999999.996</v>
      </c>
      <c r="J382" s="4">
        <v>3222193138.3557</v>
      </c>
      <c r="K382" s="7">
        <f t="shared" si="178"/>
        <v>0.18626848141405558</v>
      </c>
      <c r="L382" s="7">
        <f t="shared" si="179"/>
        <v>7.9763238025925623E-3</v>
      </c>
      <c r="M382" s="7">
        <f t="shared" si="180"/>
        <v>0.15126034354933088</v>
      </c>
      <c r="N382" s="7">
        <f t="shared" si="181"/>
        <v>0.34550514876597904</v>
      </c>
    </row>
    <row r="383" spans="1:14" x14ac:dyDescent="0.25">
      <c r="A383" s="2" t="s">
        <v>51</v>
      </c>
      <c r="B383" s="2" t="s">
        <v>14</v>
      </c>
      <c r="C383" s="24">
        <v>0.20084495575463202</v>
      </c>
      <c r="D383" s="25">
        <f t="shared" si="177"/>
        <v>0.2210475772227698</v>
      </c>
      <c r="E383" s="25">
        <v>0.2210475772227698</v>
      </c>
      <c r="F383" s="23">
        <v>2.669149107101379E-3</v>
      </c>
      <c r="G383" s="3">
        <v>24521703</v>
      </c>
      <c r="H383" s="4">
        <v>6066639923</v>
      </c>
      <c r="I383">
        <v>33875256000000</v>
      </c>
      <c r="J383" s="4">
        <v>3348779297.3533301</v>
      </c>
      <c r="K383" s="7">
        <f t="shared" si="178"/>
        <v>0.18933098729217679</v>
      </c>
      <c r="L383" s="7">
        <f t="shared" si="179"/>
        <v>8.2696227657470013E-3</v>
      </c>
      <c r="M383" s="7">
        <f t="shared" si="180"/>
        <v>0.15209254478678016</v>
      </c>
      <c r="N383" s="7">
        <f t="shared" si="181"/>
        <v>0.34969315484470398</v>
      </c>
    </row>
    <row r="384" spans="1:14" x14ac:dyDescent="0.25">
      <c r="A384" s="2" t="s">
        <v>51</v>
      </c>
      <c r="B384" s="2" t="s">
        <v>15</v>
      </c>
      <c r="C384" s="24">
        <v>0.273323644475784</v>
      </c>
      <c r="D384" s="25">
        <f t="shared" si="177"/>
        <v>0.20650982634796181</v>
      </c>
      <c r="E384" s="25">
        <v>0.20650982634796181</v>
      </c>
      <c r="F384" s="23">
        <v>2.3551892613923263E-3</v>
      </c>
      <c r="G384" s="3">
        <v>25326078</v>
      </c>
      <c r="H384" s="4">
        <v>6184250826</v>
      </c>
      <c r="I384">
        <v>33652868000000.004</v>
      </c>
      <c r="J384" s="4">
        <v>3389056711.5855799</v>
      </c>
      <c r="K384" s="7">
        <f t="shared" si="178"/>
        <v>0.1868715830037139</v>
      </c>
      <c r="L384" s="7">
        <f t="shared" si="179"/>
        <v>7.9544083619382706E-3</v>
      </c>
      <c r="M384" s="7">
        <f t="shared" si="180"/>
        <v>0.14903316500111205</v>
      </c>
      <c r="N384" s="7">
        <f t="shared" si="181"/>
        <v>0.34385915636676423</v>
      </c>
    </row>
    <row r="385" spans="1:14" x14ac:dyDescent="0.25">
      <c r="A385" s="2" t="s">
        <v>51</v>
      </c>
      <c r="B385" s="2" t="s">
        <v>16</v>
      </c>
      <c r="C385" s="24">
        <v>0.45978881303621799</v>
      </c>
      <c r="D385" s="25">
        <f t="shared" si="177"/>
        <v>0.17215994644789648</v>
      </c>
      <c r="E385" s="25">
        <v>0.17215994644789648</v>
      </c>
      <c r="F385" s="23">
        <v>2.1084002147458481E-3</v>
      </c>
      <c r="G385" s="3">
        <v>26136216</v>
      </c>
      <c r="H385" s="4">
        <v>5830790240</v>
      </c>
      <c r="I385">
        <v>35617595000000</v>
      </c>
      <c r="J385" s="4">
        <v>3446595874.7765002</v>
      </c>
      <c r="K385" s="7">
        <f t="shared" si="178"/>
        <v>0.17072959747122896</v>
      </c>
      <c r="L385" s="7">
        <f t="shared" si="179"/>
        <v>8.1578482358556914E-3</v>
      </c>
      <c r="M385" s="7">
        <f t="shared" si="180"/>
        <v>0.14686546397723646</v>
      </c>
      <c r="N385" s="7">
        <f t="shared" si="181"/>
        <v>0.32575290968432113</v>
      </c>
    </row>
    <row r="386" spans="1:14" x14ac:dyDescent="0.25">
      <c r="A386" s="2" t="s">
        <v>51</v>
      </c>
      <c r="B386" s="2" t="s">
        <v>17</v>
      </c>
      <c r="C386" s="24">
        <v>0.28814389430673198</v>
      </c>
      <c r="D386" s="25">
        <f t="shared" si="177"/>
        <v>0.1050984794338682</v>
      </c>
      <c r="E386" s="25">
        <v>0.1050984794338682</v>
      </c>
      <c r="F386" s="23">
        <v>1.7974580042743123E-3</v>
      </c>
      <c r="G386" s="3">
        <v>26950513</v>
      </c>
      <c r="H386" s="4">
        <v>6211041472</v>
      </c>
      <c r="I386">
        <v>35280720000000</v>
      </c>
      <c r="J386" s="4">
        <v>3515642870.5972099</v>
      </c>
      <c r="K386" s="7">
        <f t="shared" si="178"/>
        <v>0.17636869507902003</v>
      </c>
      <c r="L386" s="7">
        <f t="shared" si="179"/>
        <v>7.8365362013166281E-3</v>
      </c>
      <c r="M386" s="7">
        <f t="shared" si="180"/>
        <v>0.14528130886016921</v>
      </c>
      <c r="N386" s="7">
        <f t="shared" si="181"/>
        <v>0.32948654014050588</v>
      </c>
    </row>
    <row r="387" spans="1:14" x14ac:dyDescent="0.25">
      <c r="A387" s="2" t="s">
        <v>51</v>
      </c>
      <c r="B387" s="2" t="s">
        <v>18</v>
      </c>
      <c r="C387" s="24">
        <v>1.5543281605500801E-2</v>
      </c>
      <c r="D387" s="25">
        <f t="shared" si="177"/>
        <v>7.3707872305262531E-2</v>
      </c>
      <c r="E387" s="25">
        <v>7.3707872305262531E-2</v>
      </c>
      <c r="F387" s="23">
        <v>1.6078958780754132E-3</v>
      </c>
      <c r="G387" s="3">
        <v>27768296</v>
      </c>
      <c r="H387" s="4">
        <v>6101515869</v>
      </c>
      <c r="I387">
        <v>37566616000000</v>
      </c>
      <c r="J387" s="4">
        <v>3647982945.9237299</v>
      </c>
      <c r="K387" s="7">
        <f t="shared" si="178"/>
        <v>0.16815609907088952</v>
      </c>
      <c r="L387" s="7">
        <f t="shared" si="179"/>
        <v>8.0985372942718962E-3</v>
      </c>
      <c r="M387" s="7">
        <f t="shared" si="180"/>
        <v>0.1463105347760886</v>
      </c>
      <c r="N387" s="7">
        <f t="shared" si="181"/>
        <v>0.32256517114125005</v>
      </c>
    </row>
    <row r="388" spans="1:14" x14ac:dyDescent="0.25">
      <c r="A388" s="2" t="s">
        <v>51</v>
      </c>
      <c r="B388" s="2" t="s">
        <v>19</v>
      </c>
      <c r="C388" s="24">
        <v>8.8640874157751903E-2</v>
      </c>
      <c r="D388" s="25">
        <f t="shared" si="177"/>
        <v>8.0681655610036859E-2</v>
      </c>
      <c r="E388" s="25">
        <v>8.0681655610036859E-2</v>
      </c>
      <c r="F388" s="23">
        <v>1.4308719970767074E-3</v>
      </c>
      <c r="G388" s="3">
        <v>28589451</v>
      </c>
      <c r="H388" s="4">
        <v>5640855078</v>
      </c>
      <c r="I388">
        <v>39653900000000</v>
      </c>
      <c r="J388" s="4">
        <v>3786076937.5651498</v>
      </c>
      <c r="K388" s="7">
        <f t="shared" si="178"/>
        <v>0.150995232569721</v>
      </c>
      <c r="L388" s="7">
        <f t="shared" si="179"/>
        <v>8.3029769508816999E-3</v>
      </c>
      <c r="M388" s="7">
        <f t="shared" si="180"/>
        <v>0.14748764727480049</v>
      </c>
      <c r="N388" s="7">
        <f t="shared" si="181"/>
        <v>0.30678585679540316</v>
      </c>
    </row>
    <row r="389" spans="1:14" x14ac:dyDescent="0.25">
      <c r="A389" s="2" t="s">
        <v>51</v>
      </c>
      <c r="B389" s="2" t="s">
        <v>20</v>
      </c>
      <c r="C389" s="24">
        <v>0.11361845050578401</v>
      </c>
      <c r="D389" s="25">
        <f t="shared" si="177"/>
        <v>6.9177023612730856E-2</v>
      </c>
      <c r="E389" s="25">
        <v>6.9177023612730856E-2</v>
      </c>
      <c r="F389" s="23">
        <v>1.6482329192345484E-3</v>
      </c>
      <c r="G389" s="3">
        <v>29415659</v>
      </c>
      <c r="H389" s="4">
        <v>6024494357</v>
      </c>
      <c r="I389">
        <v>37931082000000</v>
      </c>
      <c r="J389" s="4">
        <v>3786879812.2269101</v>
      </c>
      <c r="K389" s="7">
        <f t="shared" si="178"/>
        <v>0.15673505061278462</v>
      </c>
      <c r="L389" s="7">
        <f t="shared" si="179"/>
        <v>7.719166168445867E-3</v>
      </c>
      <c r="M389" s="7">
        <f t="shared" si="180"/>
        <v>0.14337550738607827</v>
      </c>
      <c r="N389" s="7">
        <f t="shared" si="181"/>
        <v>0.30782972416730875</v>
      </c>
    </row>
    <row r="390" spans="1:14" x14ac:dyDescent="0.25">
      <c r="A390" s="2" t="s">
        <v>51</v>
      </c>
      <c r="B390" s="2" t="s">
        <v>21</v>
      </c>
      <c r="C390" s="24">
        <v>6.7224365075392298E-2</v>
      </c>
      <c r="D390" s="25">
        <f t="shared" si="177"/>
        <v>6.6600099578094443E-2</v>
      </c>
      <c r="E390" s="25">
        <v>6.6600099578094443E-2</v>
      </c>
      <c r="F390" s="23">
        <v>1.8510607045958704E-3</v>
      </c>
      <c r="G390" s="3">
        <v>30250488</v>
      </c>
      <c r="H390" s="4">
        <v>6176100953</v>
      </c>
      <c r="I390">
        <v>38269341000000</v>
      </c>
      <c r="J390" s="4">
        <v>3719080194.3979101</v>
      </c>
      <c r="K390" s="7">
        <f t="shared" si="178"/>
        <v>0.15624499342087647</v>
      </c>
      <c r="L390" s="7">
        <f t="shared" si="179"/>
        <v>7.573076425847149E-3</v>
      </c>
      <c r="M390" s="7">
        <f t="shared" si="180"/>
        <v>0.13692261551714224</v>
      </c>
      <c r="N390" s="7">
        <f t="shared" si="181"/>
        <v>0.30074068536386589</v>
      </c>
    </row>
    <row r="391" spans="1:14" x14ac:dyDescent="0.25">
      <c r="A391" s="2" t="s">
        <v>51</v>
      </c>
      <c r="B391" s="2" t="s">
        <v>22</v>
      </c>
      <c r="C391" s="24">
        <v>5.7420010952048302E-2</v>
      </c>
      <c r="D391" s="25">
        <f t="shared" si="177"/>
        <v>7.4769431305933567E-2</v>
      </c>
      <c r="E391" s="25">
        <v>7.4769431305933567E-2</v>
      </c>
      <c r="F391" s="23">
        <v>1.7578237474677946E-3</v>
      </c>
      <c r="G391" s="3">
        <v>31098757</v>
      </c>
      <c r="H391" s="4">
        <v>6809781015</v>
      </c>
      <c r="I391">
        <v>29819016000000</v>
      </c>
      <c r="J391" s="4">
        <v>3632561014.5516</v>
      </c>
      <c r="K391" s="7">
        <f t="shared" si="178"/>
        <v>0.16757692786780459</v>
      </c>
      <c r="L391" s="7">
        <f t="shared" si="179"/>
        <v>5.7398959286656262E-3</v>
      </c>
      <c r="M391" s="7">
        <f t="shared" si="180"/>
        <v>0.13008940138610547</v>
      </c>
      <c r="N391" s="7">
        <f t="shared" si="181"/>
        <v>0.30340622518257571</v>
      </c>
    </row>
    <row r="392" spans="1:14" x14ac:dyDescent="0.25">
      <c r="A392" s="2" t="s">
        <v>51</v>
      </c>
      <c r="B392" s="2" t="s">
        <v>23</v>
      </c>
      <c r="C392" s="24">
        <v>9.9800251535097889E-2</v>
      </c>
      <c r="D392" s="25">
        <f t="shared" si="177"/>
        <v>8.2387393409705842E-2</v>
      </c>
      <c r="E392" s="25">
        <v>8.2387393409705842E-2</v>
      </c>
      <c r="F392" s="23">
        <v>1.724930710009799E-3</v>
      </c>
      <c r="G392" s="3">
        <v>31964557</v>
      </c>
      <c r="H392" s="4">
        <v>6286964546</v>
      </c>
      <c r="I392">
        <v>20983457000000</v>
      </c>
      <c r="J392" s="4">
        <v>3669161275.0445099</v>
      </c>
      <c r="K392" s="7">
        <f t="shared" si="178"/>
        <v>0.15052076963464225</v>
      </c>
      <c r="L392" s="7">
        <f t="shared" si="179"/>
        <v>3.9297243723749927E-3</v>
      </c>
      <c r="M392" s="7">
        <f t="shared" si="180"/>
        <v>0.12784099431054979</v>
      </c>
      <c r="N392" s="7">
        <f t="shared" si="181"/>
        <v>0.28229148831756701</v>
      </c>
    </row>
    <row r="393" spans="1:14" x14ac:dyDescent="0.25">
      <c r="A393" s="2" t="s">
        <v>51</v>
      </c>
      <c r="B393" s="2" t="s">
        <v>24</v>
      </c>
      <c r="C393" s="24">
        <v>5.7385981434146797E-2</v>
      </c>
      <c r="D393" s="25">
        <f t="shared" si="177"/>
        <v>8.9843575167474196E-2</v>
      </c>
      <c r="E393" s="25">
        <v>8.9843575167474196E-2</v>
      </c>
      <c r="F393" s="23">
        <v>1.6008721947071149E-3</v>
      </c>
      <c r="G393" s="3">
        <v>32848564</v>
      </c>
      <c r="H393" s="4">
        <v>7108694278</v>
      </c>
      <c r="I393">
        <v>32807274999999.996</v>
      </c>
      <c r="J393" s="4">
        <v>3728036627.4312301</v>
      </c>
      <c r="K393" s="7">
        <f t="shared" si="178"/>
        <v>0.16561419467996327</v>
      </c>
      <c r="L393" s="7">
        <f t="shared" si="179"/>
        <v>5.9787103158760032E-3</v>
      </c>
      <c r="M393" s="7">
        <f t="shared" si="180"/>
        <v>0.12639672177385647</v>
      </c>
      <c r="N393" s="7">
        <f t="shared" si="181"/>
        <v>0.29798962676969576</v>
      </c>
    </row>
    <row r="394" spans="1:14" x14ac:dyDescent="0.25">
      <c r="A394" s="2" t="s">
        <v>51</v>
      </c>
      <c r="B394" s="2" t="s">
        <v>25</v>
      </c>
      <c r="C394" s="24">
        <v>1.9613082173915899E-2</v>
      </c>
      <c r="D394" s="25">
        <f t="shared" si="177"/>
        <v>9.6544045312241908E-2</v>
      </c>
      <c r="E394" s="25">
        <v>9.6544045312241908E-2</v>
      </c>
      <c r="F394" s="23">
        <v>2.009613242130978E-3</v>
      </c>
      <c r="G394" s="3">
        <v>33751739</v>
      </c>
      <c r="H394" s="4">
        <v>7328475346</v>
      </c>
      <c r="I394">
        <v>38555670000000</v>
      </c>
      <c r="J394" s="4">
        <v>3732405522.44172</v>
      </c>
      <c r="K394" s="7">
        <f t="shared" ref="K394" si="182">H394/G394/food/365</f>
        <v>0.16616577828746301</v>
      </c>
      <c r="L394" s="7">
        <f t="shared" ref="L394" si="183">I394/G394/btu/365</f>
        <v>6.8382636563511746E-3</v>
      </c>
      <c r="M394" s="7">
        <f t="shared" ref="M394" si="184">J394/G394/mangoods/365</f>
        <v>0.12315858704714215</v>
      </c>
      <c r="N394" s="7">
        <f t="shared" ref="N394" si="185">SUM(K394:M394)</f>
        <v>0.29616262899095636</v>
      </c>
    </row>
    <row r="395" spans="1:14" x14ac:dyDescent="0.25">
      <c r="A395" s="2" t="s">
        <v>51</v>
      </c>
      <c r="B395" s="2" t="s">
        <v>26</v>
      </c>
      <c r="C395" s="24">
        <v>9.8156906297965488E-2</v>
      </c>
      <c r="D395" s="25">
        <f t="shared" si="177"/>
        <v>0.13700822602409976</v>
      </c>
      <c r="E395" s="25">
        <v>0.13700822602409976</v>
      </c>
      <c r="F395" s="23">
        <v>2.1070551230145127E-3</v>
      </c>
      <c r="G395" s="3">
        <v>34678779</v>
      </c>
      <c r="H395" s="4">
        <v>7649679244</v>
      </c>
      <c r="I395">
        <v>43841250000000</v>
      </c>
      <c r="J395" s="4">
        <v>3953885060.8313999</v>
      </c>
      <c r="K395" s="7">
        <f t="shared" ref="K395:K404" si="186">H395/G395/food/365</f>
        <v>0.16881208587082627</v>
      </c>
      <c r="L395" s="7">
        <f t="shared" ref="L395:L404" si="187">I395/G395/btu/365</f>
        <v>7.5678561986691154E-3</v>
      </c>
      <c r="M395" s="7">
        <f t="shared" ref="M395:M404" si="188">J395/G395/mangoods/365</f>
        <v>0.1269791076199982</v>
      </c>
      <c r="N395" s="7">
        <f t="shared" ref="N395:N404" si="189">SUM(K395:M395)</f>
        <v>0.30335904968949357</v>
      </c>
    </row>
    <row r="396" spans="1:14" x14ac:dyDescent="0.25">
      <c r="A396" s="2" t="s">
        <v>51</v>
      </c>
      <c r="B396" s="2" t="s">
        <v>27</v>
      </c>
      <c r="C396" s="24">
        <v>0.116240355442427</v>
      </c>
      <c r="D396" s="25">
        <f t="shared" si="177"/>
        <v>0.13603895151434967</v>
      </c>
      <c r="E396" s="25">
        <v>0.13603895151434967</v>
      </c>
      <c r="F396" s="23">
        <v>2.2046616434761735E-3</v>
      </c>
      <c r="G396" s="3">
        <v>35635271</v>
      </c>
      <c r="H396" s="4">
        <v>7765655097</v>
      </c>
      <c r="I396">
        <v>41977056000000</v>
      </c>
      <c r="J396" s="4">
        <v>4130233251.7537999</v>
      </c>
      <c r="K396" s="7">
        <f t="shared" si="186"/>
        <v>0.16677161749796574</v>
      </c>
      <c r="L396" s="7">
        <f t="shared" si="187"/>
        <v>7.0515672459064505E-3</v>
      </c>
      <c r="M396" s="7">
        <f t="shared" si="188"/>
        <v>0.12908225430460657</v>
      </c>
      <c r="N396" s="7">
        <f t="shared" si="189"/>
        <v>0.30290543904847878</v>
      </c>
    </row>
    <row r="397" spans="1:14" x14ac:dyDescent="0.25">
      <c r="A397" s="2" t="s">
        <v>51</v>
      </c>
      <c r="B397" s="2" t="s">
        <v>28</v>
      </c>
      <c r="C397" s="24">
        <v>0.10312778357468201</v>
      </c>
      <c r="D397" s="25">
        <f t="shared" si="177"/>
        <v>0.12326787375920167</v>
      </c>
      <c r="E397" s="25">
        <v>0.12326787375920167</v>
      </c>
      <c r="F397" s="23">
        <v>2.1754635169695105E-3</v>
      </c>
      <c r="G397" s="3">
        <v>36624895</v>
      </c>
      <c r="H397" s="4">
        <v>9132297232</v>
      </c>
      <c r="I397">
        <v>43155684000000</v>
      </c>
      <c r="J397" s="4">
        <v>4322897509.4763002</v>
      </c>
      <c r="K397" s="7">
        <f t="shared" si="186"/>
        <v>0.1908216992111281</v>
      </c>
      <c r="L397" s="7">
        <f t="shared" si="187"/>
        <v>7.0536735635713943E-3</v>
      </c>
      <c r="M397" s="7">
        <f t="shared" si="188"/>
        <v>0.13145302338909468</v>
      </c>
      <c r="N397" s="7">
        <f t="shared" si="189"/>
        <v>0.32932839616379417</v>
      </c>
    </row>
    <row r="398" spans="1:14" x14ac:dyDescent="0.25">
      <c r="A398" s="2" t="s">
        <v>51</v>
      </c>
      <c r="B398" s="2" t="s">
        <v>29</v>
      </c>
      <c r="C398" s="24">
        <v>0.14453734208170801</v>
      </c>
      <c r="D398" s="25">
        <f t="shared" si="177"/>
        <v>0.12945073310316715</v>
      </c>
      <c r="E398" s="25">
        <v>0.12945073310316715</v>
      </c>
      <c r="F398" s="23">
        <v>2.7366354363406414E-3</v>
      </c>
      <c r="G398" s="3">
        <v>37649033</v>
      </c>
      <c r="H398" s="4">
        <v>9551113449</v>
      </c>
      <c r="I398">
        <v>45369506000000</v>
      </c>
      <c r="J398" s="4">
        <v>4593970423.9707804</v>
      </c>
      <c r="K398" s="7">
        <f t="shared" si="186"/>
        <v>0.19414414006307754</v>
      </c>
      <c r="L398" s="7">
        <f t="shared" si="187"/>
        <v>7.2137978081718611E-3</v>
      </c>
      <c r="M398" s="7">
        <f t="shared" si="188"/>
        <v>0.13589591349035191</v>
      </c>
      <c r="N398" s="7">
        <f t="shared" si="189"/>
        <v>0.3372538513616013</v>
      </c>
    </row>
    <row r="399" spans="1:14" x14ac:dyDescent="0.25">
      <c r="A399" s="2" t="s">
        <v>51</v>
      </c>
      <c r="B399" s="2" t="s">
        <v>30</v>
      </c>
      <c r="C399" s="24">
        <v>9.7588802302753005E-2</v>
      </c>
      <c r="D399" s="25" t="e">
        <f>IF(#REF!=A399,AVERAGE(C399:C404),"--")</f>
        <v>#REF!</v>
      </c>
      <c r="E399" s="25">
        <v>0.12099078855880124</v>
      </c>
      <c r="F399" s="23">
        <v>3.5741101509028429E-3</v>
      </c>
      <c r="G399" s="3">
        <v>38705932</v>
      </c>
      <c r="H399" s="4">
        <v>9520987488</v>
      </c>
      <c r="I399">
        <v>47443200000000</v>
      </c>
      <c r="J399" s="4">
        <v>4794990719.9738703</v>
      </c>
      <c r="K399" s="7">
        <f t="shared" si="186"/>
        <v>0.18824722116834902</v>
      </c>
      <c r="L399" s="7">
        <f t="shared" si="187"/>
        <v>7.3375349996072717E-3</v>
      </c>
      <c r="M399" s="7">
        <f t="shared" si="188"/>
        <v>0.13796923940843092</v>
      </c>
      <c r="N399" s="7">
        <f t="shared" si="189"/>
        <v>0.33355399557638721</v>
      </c>
    </row>
    <row r="400" spans="1:14" x14ac:dyDescent="0.25">
      <c r="A400" s="2" t="s">
        <v>51</v>
      </c>
      <c r="B400" s="2" t="s">
        <v>31</v>
      </c>
      <c r="C400" s="24">
        <v>0.26239816644506297</v>
      </c>
      <c r="D400" s="25" t="e">
        <f>IF(#REF!=A400,AVERAGE(C400:C404),"--")</f>
        <v>#REF!</v>
      </c>
      <c r="E400" s="25">
        <v>0.11425514412563793</v>
      </c>
      <c r="F400" s="23">
        <v>4.5949153906790904E-3</v>
      </c>
      <c r="G400" s="3">
        <v>39791981</v>
      </c>
      <c r="H400" s="4">
        <v>9749122082</v>
      </c>
      <c r="I400">
        <v>40765998000000</v>
      </c>
      <c r="J400" s="4">
        <v>4849757542.1704302</v>
      </c>
      <c r="K400" s="7">
        <f t="shared" si="186"/>
        <v>0.18749688510047563</v>
      </c>
      <c r="L400" s="7">
        <f t="shared" si="187"/>
        <v>6.1327640949410062E-3</v>
      </c>
      <c r="M400" s="7">
        <f t="shared" si="188"/>
        <v>0.13573645261428829</v>
      </c>
      <c r="N400" s="7">
        <f t="shared" si="189"/>
        <v>0.32936610180970494</v>
      </c>
    </row>
    <row r="401" spans="1:14" x14ac:dyDescent="0.25">
      <c r="A401" s="2" t="s">
        <v>51</v>
      </c>
      <c r="B401" s="2" t="s">
        <v>32</v>
      </c>
      <c r="C401" s="24">
        <v>9.2341259239464998E-2</v>
      </c>
      <c r="D401" s="25" t="e">
        <f>IF(#REF!=A401,AVERAGE(C401:C404),"--")</f>
        <v>#REF!</v>
      </c>
      <c r="E401" s="25">
        <v>8.1985708039393215E-2</v>
      </c>
      <c r="F401" s="23">
        <v>4.6506728620397996E-3</v>
      </c>
      <c r="G401" s="3">
        <v>40901792</v>
      </c>
      <c r="H401" s="4">
        <v>10198473092</v>
      </c>
      <c r="I401">
        <v>36892013985910</v>
      </c>
      <c r="J401" s="4">
        <v>4798694649.0173597</v>
      </c>
      <c r="K401" s="7">
        <f t="shared" si="186"/>
        <v>0.19081694014900671</v>
      </c>
      <c r="L401" s="7">
        <f t="shared" si="187"/>
        <v>5.3993784614640291E-3</v>
      </c>
      <c r="M401" s="7">
        <f t="shared" si="188"/>
        <v>0.13066305507072465</v>
      </c>
      <c r="N401" s="7">
        <f t="shared" si="189"/>
        <v>0.32687937368119535</v>
      </c>
    </row>
    <row r="402" spans="1:14" x14ac:dyDescent="0.25">
      <c r="A402" s="2" t="s">
        <v>51</v>
      </c>
      <c r="B402" s="2" t="s">
        <v>33</v>
      </c>
      <c r="C402" s="24">
        <v>3.96138889115389E-2</v>
      </c>
      <c r="D402" s="25" t="e">
        <f>IF(#REF!=A402,AVERAGE(C402:C404),"--")</f>
        <v>#REF!</v>
      </c>
      <c r="E402" s="25">
        <v>7.7565788836989016E-2</v>
      </c>
      <c r="F402" s="23">
        <v>4.1420694907869501E-3</v>
      </c>
      <c r="G402" s="3">
        <v>42030676</v>
      </c>
      <c r="H402" s="4">
        <v>10828902982</v>
      </c>
      <c r="I402">
        <v>50130139668345</v>
      </c>
      <c r="J402" s="4">
        <v>5014793950.7793198</v>
      </c>
      <c r="K402" s="7">
        <f t="shared" si="186"/>
        <v>0.19717061755089199</v>
      </c>
      <c r="L402" s="7">
        <f t="shared" si="187"/>
        <v>7.1398038484362571E-3</v>
      </c>
      <c r="M402" s="7">
        <f t="shared" si="188"/>
        <v>0.13287973297532046</v>
      </c>
      <c r="N402" s="7">
        <f t="shared" si="189"/>
        <v>0.33719015437464872</v>
      </c>
    </row>
    <row r="403" spans="1:14" x14ac:dyDescent="0.25">
      <c r="A403" s="2" t="s">
        <v>51</v>
      </c>
      <c r="B403" s="2" t="s">
        <v>34</v>
      </c>
      <c r="C403" s="24">
        <v>0.14022493963847502</v>
      </c>
      <c r="D403" s="25" t="e">
        <f>IF(#REF!=A403,AVERAGE(C403:C404),"--")</f>
        <v>#REF!</v>
      </c>
      <c r="E403" s="25">
        <v>8.1458736559337067E-2</v>
      </c>
      <c r="F403" s="23">
        <v>4.4098010241853903E-3</v>
      </c>
      <c r="G403" s="3">
        <v>43178257</v>
      </c>
      <c r="H403" s="4">
        <v>10405263700</v>
      </c>
      <c r="I403">
        <v>50417616243200</v>
      </c>
      <c r="J403" s="4">
        <v>5378103310.3677301</v>
      </c>
      <c r="K403" s="7">
        <f t="shared" si="186"/>
        <v>0.1844217305326743</v>
      </c>
      <c r="L403" s="7">
        <f t="shared" si="187"/>
        <v>6.9898996735507151E-3</v>
      </c>
      <c r="M403" s="7">
        <f t="shared" si="188"/>
        <v>0.13871903597112759</v>
      </c>
      <c r="N403" s="7">
        <f t="shared" si="189"/>
        <v>0.33013066617735259</v>
      </c>
    </row>
    <row r="404" spans="1:14" x14ac:dyDescent="0.25">
      <c r="A404" s="2" t="s">
        <v>51</v>
      </c>
      <c r="B404" s="2" t="s">
        <v>35</v>
      </c>
      <c r="C404" s="24">
        <v>9.3777674815512593E-2</v>
      </c>
      <c r="D404" s="25" t="e">
        <f>IF(#REF!=A404,AVERAGE(C404:C404),"--")</f>
        <v>#REF!</v>
      </c>
      <c r="E404" s="25">
        <v>7.1430784605169051E-2</v>
      </c>
      <c r="F404" s="23">
        <v>4.0418577966082588E-3</v>
      </c>
      <c r="G404" s="3">
        <v>44343410</v>
      </c>
      <c r="H404" s="4">
        <v>11044532196</v>
      </c>
      <c r="I404">
        <v>57845664506880</v>
      </c>
      <c r="J404" s="4">
        <v>5348123142.7484398</v>
      </c>
      <c r="K404" s="7">
        <f t="shared" si="186"/>
        <v>0.19060853666887329</v>
      </c>
      <c r="L404" s="7">
        <f t="shared" si="187"/>
        <v>7.809000816033443E-3</v>
      </c>
      <c r="M404" s="7">
        <f t="shared" si="188"/>
        <v>0.13432113092909762</v>
      </c>
      <c r="N404" s="7">
        <f t="shared" si="189"/>
        <v>0.33273866841400435</v>
      </c>
    </row>
    <row r="405" spans="1:14" x14ac:dyDescent="0.25">
      <c r="A405" s="2" t="s">
        <v>127</v>
      </c>
      <c r="B405" s="2" t="s">
        <v>4</v>
      </c>
      <c r="C405" s="24">
        <v>0.21351653170103901</v>
      </c>
      <c r="D405" s="25">
        <f t="shared" si="177"/>
        <v>6.5743598039764442E-2</v>
      </c>
      <c r="E405" s="25">
        <v>6.5743598039764442E-2</v>
      </c>
      <c r="F405" s="23">
        <v>0.23947677343618978</v>
      </c>
      <c r="G405" s="3">
        <v>38723248</v>
      </c>
      <c r="H405" s="4">
        <v>26822495525</v>
      </c>
      <c r="I405">
        <v>566368588659456</v>
      </c>
      <c r="J405" s="4">
        <v>25696421585.853401</v>
      </c>
      <c r="K405" s="7">
        <f t="shared" ref="K405:K425" si="190">H405/G405/food/365</f>
        <v>0.53009232075074242</v>
      </c>
      <c r="L405" s="7">
        <f t="shared" ref="L405:L425" si="191">I405/G405/btu/365</f>
        <v>8.7555034274631419E-2</v>
      </c>
      <c r="M405" s="7">
        <f t="shared" ref="M405:M425" si="192">J405/G405/mangoods/365</f>
        <v>0.7390484316590501</v>
      </c>
      <c r="N405" s="7">
        <f t="shared" ref="N405:N425" si="193">SUM(K405:M405)</f>
        <v>1.356695786684424</v>
      </c>
    </row>
    <row r="406" spans="1:14" x14ac:dyDescent="0.25">
      <c r="A406" s="2" t="s">
        <v>127</v>
      </c>
      <c r="B406" s="2" t="s">
        <v>5</v>
      </c>
      <c r="C406" s="24">
        <v>7.1908476256972109E-2</v>
      </c>
      <c r="D406" s="25">
        <f t="shared" si="177"/>
        <v>3.5240274586494084E-2</v>
      </c>
      <c r="E406" s="25">
        <v>3.5240274586494084E-2</v>
      </c>
      <c r="F406" s="23">
        <v>0.23352726288729531</v>
      </c>
      <c r="G406" s="3">
        <v>39326352</v>
      </c>
      <c r="H406" s="4">
        <v>27231860973</v>
      </c>
      <c r="I406">
        <v>573820478142593</v>
      </c>
      <c r="J406" s="4">
        <v>27006583963.771599</v>
      </c>
      <c r="K406" s="7">
        <f t="shared" si="190"/>
        <v>0.52992909922372211</v>
      </c>
      <c r="L406" s="7">
        <f t="shared" si="191"/>
        <v>8.7346623591414888E-2</v>
      </c>
      <c r="M406" s="7">
        <f t="shared" si="192"/>
        <v>0.76481785902987731</v>
      </c>
      <c r="N406" s="7">
        <f t="shared" si="193"/>
        <v>1.3820935818450142</v>
      </c>
    </row>
    <row r="407" spans="1:14" x14ac:dyDescent="0.25">
      <c r="A407" s="2" t="s">
        <v>127</v>
      </c>
      <c r="B407" s="2" t="s">
        <v>6</v>
      </c>
      <c r="C407" s="24">
        <v>3.4206154540147804E-2</v>
      </c>
      <c r="D407" s="25">
        <f t="shared" si="177"/>
        <v>3.5165687304185587E-2</v>
      </c>
      <c r="E407" s="25">
        <v>3.5165687304185587E-2</v>
      </c>
      <c r="F407" s="23">
        <v>5.7913787430075692E-2</v>
      </c>
      <c r="G407" s="3">
        <v>39910403</v>
      </c>
      <c r="H407" s="4">
        <v>28970051023</v>
      </c>
      <c r="I407">
        <v>628789648827055</v>
      </c>
      <c r="J407" s="4">
        <v>31572437967.303398</v>
      </c>
      <c r="K407" s="7">
        <f t="shared" si="190"/>
        <v>0.55550408359295955</v>
      </c>
      <c r="L407" s="7">
        <f t="shared" si="191"/>
        <v>9.4313315329622241E-2</v>
      </c>
      <c r="M407" s="7">
        <f t="shared" si="192"/>
        <v>0.88103676977644563</v>
      </c>
      <c r="N407" s="7">
        <f t="shared" si="193"/>
        <v>1.5308541686990274</v>
      </c>
    </row>
    <row r="408" spans="1:14" x14ac:dyDescent="0.25">
      <c r="A408" s="2" t="s">
        <v>127</v>
      </c>
      <c r="B408" s="2" t="s">
        <v>7</v>
      </c>
      <c r="C408" s="24">
        <v>2.2739422984160197E-2</v>
      </c>
      <c r="D408" s="25">
        <f t="shared" si="177"/>
        <v>3.8964929775328554E-2</v>
      </c>
      <c r="E408" s="25">
        <v>3.8964929775328554E-2</v>
      </c>
      <c r="F408" s="23">
        <v>0.11632970451010882</v>
      </c>
      <c r="G408" s="3">
        <v>40405956</v>
      </c>
      <c r="H408" s="4">
        <v>29560653476</v>
      </c>
      <c r="I408">
        <v>692879034600180</v>
      </c>
      <c r="J408" s="4">
        <v>37803400499.046303</v>
      </c>
      <c r="K408" s="7">
        <f t="shared" si="190"/>
        <v>0.55987716235322582</v>
      </c>
      <c r="L408" s="7">
        <f t="shared" si="191"/>
        <v>0.10265161227543212</v>
      </c>
      <c r="M408" s="7">
        <f t="shared" si="192"/>
        <v>1.0419755040685446</v>
      </c>
      <c r="N408" s="7">
        <f t="shared" si="193"/>
        <v>1.7045042786972024</v>
      </c>
    </row>
    <row r="409" spans="1:14" x14ac:dyDescent="0.25">
      <c r="A409" s="2" t="s">
        <v>127</v>
      </c>
      <c r="B409" s="2" t="s">
        <v>8</v>
      </c>
      <c r="C409" s="24">
        <v>2.4591170060938999E-2</v>
      </c>
      <c r="D409" s="25">
        <f t="shared" si="177"/>
        <v>4.9464360423132216E-2</v>
      </c>
      <c r="E409" s="25">
        <v>4.9464360423132216E-2</v>
      </c>
      <c r="F409" s="23">
        <v>0.13708553914739485</v>
      </c>
      <c r="G409" s="3">
        <v>40805744</v>
      </c>
      <c r="H409" s="4">
        <v>30856485983</v>
      </c>
      <c r="I409">
        <v>782613886451655</v>
      </c>
      <c r="J409" s="4">
        <v>40422929609.713898</v>
      </c>
      <c r="K409" s="7">
        <f t="shared" si="190"/>
        <v>0.57869439264929556</v>
      </c>
      <c r="L409" s="7">
        <f t="shared" si="191"/>
        <v>0.11481007218155119</v>
      </c>
      <c r="M409" s="7">
        <f t="shared" si="192"/>
        <v>1.1032616272497682</v>
      </c>
      <c r="N409" s="7">
        <f t="shared" si="193"/>
        <v>1.796766092080615</v>
      </c>
    </row>
    <row r="410" spans="1:14" x14ac:dyDescent="0.25">
      <c r="A410" s="2" t="s">
        <v>127</v>
      </c>
      <c r="B410" s="2" t="s">
        <v>9</v>
      </c>
      <c r="C410" s="24">
        <v>2.7499832695328501E-2</v>
      </c>
      <c r="D410" s="25">
        <f t="shared" si="177"/>
        <v>6.0921433287605097E-2</v>
      </c>
      <c r="E410" s="25">
        <v>6.0921433287605097E-2</v>
      </c>
      <c r="F410" s="23">
        <v>0.11394266111247253</v>
      </c>
      <c r="G410" s="3">
        <v>41213674</v>
      </c>
      <c r="H410" s="4">
        <v>32191112526</v>
      </c>
      <c r="I410">
        <v>939818611802909</v>
      </c>
      <c r="J410" s="4">
        <v>47005036875.943398</v>
      </c>
      <c r="K410" s="7">
        <f t="shared" si="190"/>
        <v>0.59774886970329688</v>
      </c>
      <c r="L410" s="7">
        <f t="shared" si="191"/>
        <v>0.1365074804548882</v>
      </c>
      <c r="M410" s="7">
        <f t="shared" si="192"/>
        <v>1.270208734071208</v>
      </c>
      <c r="N410" s="7">
        <f t="shared" si="193"/>
        <v>2.004465084229393</v>
      </c>
    </row>
    <row r="411" spans="1:14" x14ac:dyDescent="0.25">
      <c r="A411" s="2" t="s">
        <v>127</v>
      </c>
      <c r="B411" s="2" t="s">
        <v>10</v>
      </c>
      <c r="C411" s="24">
        <v>3.04965909814169E-2</v>
      </c>
      <c r="D411" s="25">
        <f t="shared" si="177"/>
        <v>6.6692592246008361E-2</v>
      </c>
      <c r="E411" s="25">
        <v>6.6692592246008361E-2</v>
      </c>
      <c r="F411" s="23">
        <v>0.12941780319694973</v>
      </c>
      <c r="G411" s="3">
        <v>41621690</v>
      </c>
      <c r="H411" s="4">
        <v>32003608584</v>
      </c>
      <c r="I411">
        <v>1057181697923010</v>
      </c>
      <c r="J411" s="4">
        <v>56540932628.7453</v>
      </c>
      <c r="K411" s="7">
        <f t="shared" si="190"/>
        <v>0.58844157446734979</v>
      </c>
      <c r="L411" s="7">
        <f t="shared" si="191"/>
        <v>0.15204903448664533</v>
      </c>
      <c r="M411" s="7">
        <f t="shared" si="192"/>
        <v>1.5129176378275473</v>
      </c>
      <c r="N411" s="7">
        <f t="shared" si="193"/>
        <v>2.2534082467815422</v>
      </c>
    </row>
    <row r="412" spans="1:14" x14ac:dyDescent="0.25">
      <c r="A412" s="2" t="s">
        <v>127</v>
      </c>
      <c r="B412" s="2" t="s">
        <v>11</v>
      </c>
      <c r="C412" s="24">
        <v>7.14609525631211E-2</v>
      </c>
      <c r="D412" s="25">
        <f t="shared" si="177"/>
        <v>6.9611664565440975E-2</v>
      </c>
      <c r="E412" s="25">
        <v>6.9611664565440975E-2</v>
      </c>
      <c r="F412" s="23">
        <v>0.15821593196130634</v>
      </c>
      <c r="G412" s="3">
        <v>42031247</v>
      </c>
      <c r="H412" s="4">
        <v>34938577160</v>
      </c>
      <c r="I412">
        <v>1044862292043110.1</v>
      </c>
      <c r="J412" s="4">
        <v>64120425316.545197</v>
      </c>
      <c r="K412" s="7">
        <f t="shared" si="190"/>
        <v>0.63614636315053164</v>
      </c>
      <c r="L412" s="7">
        <f t="shared" si="191"/>
        <v>0.14881288016696126</v>
      </c>
      <c r="M412" s="7">
        <f t="shared" si="192"/>
        <v>1.6990108324475091</v>
      </c>
      <c r="N412" s="7">
        <f t="shared" si="193"/>
        <v>2.4839700757650021</v>
      </c>
    </row>
    <row r="413" spans="1:14" x14ac:dyDescent="0.25">
      <c r="A413" s="2" t="s">
        <v>127</v>
      </c>
      <c r="B413" s="2" t="s">
        <v>12</v>
      </c>
      <c r="C413" s="24">
        <v>5.7001609367005601E-2</v>
      </c>
      <c r="D413" s="25">
        <f t="shared" si="177"/>
        <v>6.8144530424902081E-2</v>
      </c>
      <c r="E413" s="25">
        <v>6.8144530424902081E-2</v>
      </c>
      <c r="F413" s="23">
        <v>0.218329596412556</v>
      </c>
      <c r="G413" s="3">
        <v>42449038</v>
      </c>
      <c r="H413" s="4">
        <v>34091624003.999996</v>
      </c>
      <c r="I413">
        <v>1039123107111590</v>
      </c>
      <c r="J413" s="4">
        <v>66950888801.957298</v>
      </c>
      <c r="K413" s="7">
        <f t="shared" si="190"/>
        <v>0.61461611961052631</v>
      </c>
      <c r="L413" s="7">
        <f t="shared" si="191"/>
        <v>0.14653888776034826</v>
      </c>
      <c r="M413" s="7">
        <f t="shared" si="192"/>
        <v>1.7565500255572666</v>
      </c>
      <c r="N413" s="7">
        <f t="shared" si="193"/>
        <v>2.5177050329281414</v>
      </c>
    </row>
    <row r="414" spans="1:14" x14ac:dyDescent="0.25">
      <c r="A414" s="2" t="s">
        <v>127</v>
      </c>
      <c r="B414" s="2" t="s">
        <v>13</v>
      </c>
      <c r="C414" s="24">
        <v>8.5736006870982207E-2</v>
      </c>
      <c r="D414" s="25">
        <f t="shared" si="177"/>
        <v>6.6112073855823725E-2</v>
      </c>
      <c r="E414" s="25">
        <v>6.6112073855823725E-2</v>
      </c>
      <c r="F414" s="23">
        <v>0.22351046698872779</v>
      </c>
      <c r="G414" s="3">
        <v>42869283</v>
      </c>
      <c r="H414" s="4">
        <v>33030548655</v>
      </c>
      <c r="I414">
        <v>1002048458610260</v>
      </c>
      <c r="J414" s="4">
        <v>74513319321.137894</v>
      </c>
      <c r="K414" s="7">
        <f t="shared" si="190"/>
        <v>0.58964914973638349</v>
      </c>
      <c r="L414" s="7">
        <f t="shared" si="191"/>
        <v>0.13992529959459904</v>
      </c>
      <c r="M414" s="7">
        <f t="shared" si="192"/>
        <v>1.9357965822994119</v>
      </c>
      <c r="N414" s="7">
        <f t="shared" si="193"/>
        <v>2.6653710316303947</v>
      </c>
    </row>
    <row r="415" spans="1:14" x14ac:dyDescent="0.25">
      <c r="A415" s="2" t="s">
        <v>127</v>
      </c>
      <c r="B415" s="2" t="s">
        <v>14</v>
      </c>
      <c r="C415" s="24">
        <v>9.3333607247776312E-2</v>
      </c>
      <c r="D415" s="25">
        <f t="shared" si="177"/>
        <v>6.0030755521718021E-2</v>
      </c>
      <c r="E415" s="25">
        <v>6.0030755521718021E-2</v>
      </c>
      <c r="F415" s="23">
        <v>0.20182002782687181</v>
      </c>
      <c r="G415" s="3">
        <v>43295704</v>
      </c>
      <c r="H415" s="4">
        <v>32471832217</v>
      </c>
      <c r="I415">
        <v>966587681072041</v>
      </c>
      <c r="J415" s="4">
        <v>84994529939.464706</v>
      </c>
      <c r="K415" s="7">
        <f t="shared" si="190"/>
        <v>0.57396590820307103</v>
      </c>
      <c r="L415" s="7">
        <f t="shared" si="191"/>
        <v>0.1336442232173069</v>
      </c>
      <c r="M415" s="7">
        <f t="shared" si="192"/>
        <v>2.1863425099889926</v>
      </c>
      <c r="N415" s="7">
        <f t="shared" si="193"/>
        <v>2.8939526414093706</v>
      </c>
    </row>
    <row r="416" spans="1:14" x14ac:dyDescent="0.25">
      <c r="A416" s="2" t="s">
        <v>127</v>
      </c>
      <c r="B416" s="2" t="s">
        <v>15</v>
      </c>
      <c r="C416" s="24">
        <v>6.2126786445748004E-2</v>
      </c>
      <c r="D416" s="25">
        <f t="shared" si="177"/>
        <v>5.1873593915584763E-2</v>
      </c>
      <c r="E416" s="25">
        <v>5.1873593915584763E-2</v>
      </c>
      <c r="F416" s="23">
        <v>0.1653316645807259</v>
      </c>
      <c r="G416" s="3">
        <v>43747962</v>
      </c>
      <c r="H416" s="4">
        <v>35201256376</v>
      </c>
      <c r="I416">
        <v>884225818458781</v>
      </c>
      <c r="J416" s="4">
        <v>90055363642.994003</v>
      </c>
      <c r="K416" s="7">
        <f t="shared" si="190"/>
        <v>0.61577839447219895</v>
      </c>
      <c r="L416" s="7">
        <f t="shared" si="191"/>
        <v>0.12099268278399175</v>
      </c>
      <c r="M416" s="7">
        <f t="shared" si="192"/>
        <v>2.2925762366043791</v>
      </c>
      <c r="N416" s="7">
        <f t="shared" si="193"/>
        <v>3.02934731386057</v>
      </c>
    </row>
    <row r="417" spans="1:14" x14ac:dyDescent="0.25">
      <c r="A417" s="2" t="s">
        <v>127</v>
      </c>
      <c r="B417" s="2" t="s">
        <v>16</v>
      </c>
      <c r="C417" s="24">
        <v>4.8011024898012601E-2</v>
      </c>
      <c r="D417" s="25">
        <f t="shared" si="177"/>
        <v>5.4041363045430335E-2</v>
      </c>
      <c r="E417" s="25">
        <v>5.4041363045430335E-2</v>
      </c>
      <c r="F417" s="23">
        <v>0.11019224573085595</v>
      </c>
      <c r="G417" s="3">
        <v>44194628</v>
      </c>
      <c r="H417" s="4">
        <v>34335906776.000004</v>
      </c>
      <c r="I417">
        <v>845484304339705</v>
      </c>
      <c r="J417" s="4">
        <v>96534037037.282593</v>
      </c>
      <c r="K417" s="7">
        <f t="shared" si="190"/>
        <v>0.59457021221541007</v>
      </c>
      <c r="L417" s="7">
        <f t="shared" si="191"/>
        <v>0.11452223315586976</v>
      </c>
      <c r="M417" s="7">
        <f t="shared" si="192"/>
        <v>2.4326689641784949</v>
      </c>
      <c r="N417" s="7">
        <f t="shared" si="193"/>
        <v>3.1417614095497748</v>
      </c>
    </row>
    <row r="418" spans="1:14" x14ac:dyDescent="0.25">
      <c r="A418" s="2" t="s">
        <v>127</v>
      </c>
      <c r="B418" s="2" t="s">
        <v>17</v>
      </c>
      <c r="C418" s="24">
        <v>6.2658147719887702E-2</v>
      </c>
      <c r="D418" s="25">
        <f t="shared" si="177"/>
        <v>4.7394519877904488E-2</v>
      </c>
      <c r="E418" s="25">
        <v>4.7394519877904488E-2</v>
      </c>
      <c r="F418" s="23">
        <v>0.18806230047402539</v>
      </c>
      <c r="G418" s="3">
        <v>44641540</v>
      </c>
      <c r="H418" s="4">
        <v>35452736445</v>
      </c>
      <c r="I418">
        <v>776215314348907</v>
      </c>
      <c r="J418" s="4">
        <v>107728145726.83299</v>
      </c>
      <c r="K418" s="7">
        <f t="shared" si="190"/>
        <v>0.60776362394131578</v>
      </c>
      <c r="L418" s="7">
        <f t="shared" si="191"/>
        <v>0.10408706912050755</v>
      </c>
      <c r="M418" s="7">
        <f t="shared" si="192"/>
        <v>2.6875839879639578</v>
      </c>
      <c r="N418" s="7">
        <f t="shared" si="193"/>
        <v>3.3994346810257809</v>
      </c>
    </row>
    <row r="419" spans="1:14" x14ac:dyDescent="0.25">
      <c r="A419" s="2" t="s">
        <v>127</v>
      </c>
      <c r="B419" s="2" t="s">
        <v>18</v>
      </c>
      <c r="C419" s="24">
        <v>4.4806869952535501E-2</v>
      </c>
      <c r="D419" s="25">
        <f t="shared" ref="D419:D470" si="194">IF(A425=A419,AVERAGE(C419:C424),"--")</f>
        <v>4.0716803222096781E-2</v>
      </c>
      <c r="E419" s="25">
        <v>4.0716803222096781E-2</v>
      </c>
      <c r="F419" s="23">
        <v>0.16093966289390105</v>
      </c>
      <c r="G419" s="3">
        <v>45092991</v>
      </c>
      <c r="H419" s="4">
        <v>36819949471</v>
      </c>
      <c r="I419">
        <v>818260663332851</v>
      </c>
      <c r="J419" s="4">
        <v>121705509621.78101</v>
      </c>
      <c r="K419" s="7">
        <f t="shared" si="190"/>
        <v>0.6248823445008177</v>
      </c>
      <c r="L419" s="7">
        <f t="shared" si="191"/>
        <v>0.10862664637259598</v>
      </c>
      <c r="M419" s="7">
        <f t="shared" si="192"/>
        <v>3.0058909774259424</v>
      </c>
      <c r="N419" s="7">
        <f t="shared" si="193"/>
        <v>3.7393999682993559</v>
      </c>
    </row>
    <row r="420" spans="1:14" x14ac:dyDescent="0.25">
      <c r="A420" s="2" t="s">
        <v>127</v>
      </c>
      <c r="B420" s="2" t="s">
        <v>19</v>
      </c>
      <c r="C420" s="24">
        <v>4.9248096866348005E-2</v>
      </c>
      <c r="D420" s="25">
        <f t="shared" si="194"/>
        <v>4.002635764333818E-2</v>
      </c>
      <c r="E420" s="25">
        <v>4.002635764333818E-2</v>
      </c>
      <c r="F420" s="23">
        <v>0.14041732421532527</v>
      </c>
      <c r="G420" s="3">
        <v>45524681</v>
      </c>
      <c r="H420" s="4">
        <v>38984939633</v>
      </c>
      <c r="I420">
        <v>859189740553836</v>
      </c>
      <c r="J420" s="4">
        <v>132490479884.543</v>
      </c>
      <c r="K420" s="7">
        <f t="shared" si="190"/>
        <v>0.65535114669733097</v>
      </c>
      <c r="L420" s="7">
        <f t="shared" si="191"/>
        <v>0.11297852806649386</v>
      </c>
      <c r="M420" s="7">
        <f t="shared" si="192"/>
        <v>3.24122955442615</v>
      </c>
      <c r="N420" s="7">
        <f t="shared" si="193"/>
        <v>4.0095592291899749</v>
      </c>
    </row>
    <row r="421" spans="1:14" x14ac:dyDescent="0.25">
      <c r="A421" s="2" t="s">
        <v>127</v>
      </c>
      <c r="B421" s="2" t="s">
        <v>20</v>
      </c>
      <c r="C421" s="24">
        <v>4.4390637610976801E-2</v>
      </c>
      <c r="D421" s="25">
        <f t="shared" si="194"/>
        <v>3.6422527085756946E-2</v>
      </c>
      <c r="E421" s="25">
        <v>3.6422527085756946E-2</v>
      </c>
      <c r="F421" s="23">
        <v>8.7625695747101773E-2</v>
      </c>
      <c r="G421" s="3">
        <v>45953580</v>
      </c>
      <c r="H421" s="4">
        <v>40246900112</v>
      </c>
      <c r="I421">
        <v>875488739864071</v>
      </c>
      <c r="J421" s="4">
        <v>140791622740.423</v>
      </c>
      <c r="K421" s="7">
        <f t="shared" si="190"/>
        <v>0.67025057330628013</v>
      </c>
      <c r="L421" s="7">
        <f t="shared" si="191"/>
        <v>0.11404728609908181</v>
      </c>
      <c r="M421" s="7">
        <f t="shared" si="192"/>
        <v>3.4121608238319268</v>
      </c>
      <c r="N421" s="7">
        <f t="shared" si="193"/>
        <v>4.1964586832372888</v>
      </c>
    </row>
    <row r="422" spans="1:14" x14ac:dyDescent="0.25">
      <c r="A422" s="2" t="s">
        <v>127</v>
      </c>
      <c r="B422" s="2" t="s">
        <v>21</v>
      </c>
      <c r="C422" s="24">
        <v>7.51334012248214E-2</v>
      </c>
      <c r="D422" s="25">
        <f t="shared" si="194"/>
        <v>3.4882219553708509E-2</v>
      </c>
      <c r="E422" s="25">
        <v>3.4882219553708509E-2</v>
      </c>
      <c r="F422" s="23">
        <v>0.16003023877178846</v>
      </c>
      <c r="G422" s="3">
        <v>46286503</v>
      </c>
      <c r="H422" s="4">
        <v>39039607307</v>
      </c>
      <c r="I422">
        <v>1006988549274749.9</v>
      </c>
      <c r="J422" s="4">
        <v>130855429062.70799</v>
      </c>
      <c r="K422" s="7">
        <f t="shared" si="190"/>
        <v>0.64546868737818364</v>
      </c>
      <c r="L422" s="7">
        <f t="shared" si="191"/>
        <v>0.13023385692806555</v>
      </c>
      <c r="M422" s="7">
        <f t="shared" si="192"/>
        <v>3.1485413672927485</v>
      </c>
      <c r="N422" s="7">
        <f t="shared" si="193"/>
        <v>3.9242439115989978</v>
      </c>
    </row>
    <row r="423" spans="1:14" x14ac:dyDescent="0.25">
      <c r="A423" s="2" t="s">
        <v>127</v>
      </c>
      <c r="B423" s="2" t="s">
        <v>22</v>
      </c>
      <c r="C423" s="24">
        <v>8.1299658928574697E-3</v>
      </c>
      <c r="D423" s="25">
        <f t="shared" si="194"/>
        <v>2.8344305001001643E-2</v>
      </c>
      <c r="E423" s="25">
        <v>2.8344305001001643E-2</v>
      </c>
      <c r="F423" s="23">
        <v>7.0069340408605241E-2</v>
      </c>
      <c r="G423" s="3">
        <v>46616677</v>
      </c>
      <c r="H423" s="4">
        <v>41993232299</v>
      </c>
      <c r="I423">
        <v>1133129103146320</v>
      </c>
      <c r="J423" s="4">
        <v>157877395499.74301</v>
      </c>
      <c r="K423" s="7">
        <f t="shared" si="190"/>
        <v>0.68938543092725768</v>
      </c>
      <c r="L423" s="7">
        <f t="shared" si="191"/>
        <v>0.14550965895151879</v>
      </c>
      <c r="M423" s="7">
        <f t="shared" si="192"/>
        <v>3.7718174848377313</v>
      </c>
      <c r="N423" s="7">
        <f t="shared" si="193"/>
        <v>4.6067125747165081</v>
      </c>
    </row>
    <row r="424" spans="1:14" x14ac:dyDescent="0.25">
      <c r="A424" s="2" t="s">
        <v>127</v>
      </c>
      <c r="B424" s="2" t="s">
        <v>23</v>
      </c>
      <c r="C424" s="24">
        <v>2.2591847785041499E-2</v>
      </c>
      <c r="D424" s="25">
        <f t="shared" si="194"/>
        <v>3.1579461019771299E-2</v>
      </c>
      <c r="E424" s="25">
        <v>3.1579461019771299E-2</v>
      </c>
      <c r="F424" s="23">
        <v>0.14219625479104714</v>
      </c>
      <c r="G424" s="3">
        <v>47008111</v>
      </c>
      <c r="H424" s="4">
        <v>41750872244</v>
      </c>
      <c r="I424">
        <v>1186527206565620</v>
      </c>
      <c r="J424" s="4">
        <v>183410709825.99701</v>
      </c>
      <c r="K424" s="7">
        <f t="shared" si="190"/>
        <v>0.67969936208701998</v>
      </c>
      <c r="L424" s="7">
        <f t="shared" si="191"/>
        <v>0.15109797439057987</v>
      </c>
      <c r="M424" s="7">
        <f t="shared" si="192"/>
        <v>4.3453415719822193</v>
      </c>
      <c r="N424" s="7">
        <f t="shared" si="193"/>
        <v>5.1761389084598193</v>
      </c>
    </row>
    <row r="425" spans="1:14" x14ac:dyDescent="0.25">
      <c r="A425" s="2" t="s">
        <v>127</v>
      </c>
      <c r="B425" s="2" t="s">
        <v>24</v>
      </c>
      <c r="C425" s="24">
        <v>4.06641964799839E-2</v>
      </c>
      <c r="D425" s="25">
        <f t="shared" si="194"/>
        <v>3.1550564896250181E-2</v>
      </c>
      <c r="E425" s="25">
        <v>3.1550564896250181E-2</v>
      </c>
      <c r="F425" s="23">
        <v>0.15125199799271205</v>
      </c>
      <c r="G425" s="3">
        <v>47370164</v>
      </c>
      <c r="H425" s="4">
        <v>41571721291</v>
      </c>
      <c r="I425">
        <v>1208033888068270</v>
      </c>
      <c r="J425" s="4">
        <v>188625191452.11899</v>
      </c>
      <c r="K425" s="7">
        <f t="shared" si="190"/>
        <v>0.67161011382476654</v>
      </c>
      <c r="L425" s="7">
        <f t="shared" si="191"/>
        <v>0.15266095332503249</v>
      </c>
      <c r="M425" s="7">
        <f t="shared" si="192"/>
        <v>4.4347264254084573</v>
      </c>
      <c r="N425" s="7">
        <f t="shared" si="193"/>
        <v>5.2589974925582563</v>
      </c>
    </row>
    <row r="426" spans="1:14" x14ac:dyDescent="0.25">
      <c r="A426" s="2" t="s">
        <v>127</v>
      </c>
      <c r="B426" s="2" t="s">
        <v>25</v>
      </c>
      <c r="C426" s="24">
        <v>2.7625113520860597E-2</v>
      </c>
      <c r="D426" s="25">
        <f t="shared" si="194"/>
        <v>2.8997943601560831E-2</v>
      </c>
      <c r="E426" s="25">
        <v>2.8997943601560831E-2</v>
      </c>
      <c r="F426" s="23">
        <v>4.9353060196551723E-2</v>
      </c>
      <c r="G426" s="3">
        <v>47644736</v>
      </c>
      <c r="H426" s="4">
        <v>39666662122</v>
      </c>
      <c r="I426">
        <v>1250755139676290</v>
      </c>
      <c r="J426" s="4">
        <v>206507758645.45801</v>
      </c>
      <c r="K426" s="7">
        <f t="shared" ref="K426" si="195">H426/G426/food/365</f>
        <v>0.6371399556504157</v>
      </c>
      <c r="L426" s="7">
        <f t="shared" ref="L426" si="196">I426/G426/btu/365</f>
        <v>0.15714881565862449</v>
      </c>
      <c r="M426" s="7">
        <f t="shared" ref="M426" si="197">J426/G426/mangoods/365</f>
        <v>4.827179812963684</v>
      </c>
      <c r="N426" s="7">
        <f t="shared" ref="N426" si="198">SUM(K426:M426)</f>
        <v>5.6214685842727246</v>
      </c>
    </row>
    <row r="427" spans="1:14" x14ac:dyDescent="0.25">
      <c r="A427" s="2" t="s">
        <v>127</v>
      </c>
      <c r="B427" s="2" t="s">
        <v>26</v>
      </c>
      <c r="C427" s="24">
        <v>3.5148792418686202E-2</v>
      </c>
      <c r="D427" s="25">
        <f t="shared" si="194"/>
        <v>3.2183417942944402E-2</v>
      </c>
      <c r="E427" s="25">
        <v>3.2183417942944402E-2</v>
      </c>
      <c r="F427" s="23">
        <v>0.19571741029767797</v>
      </c>
      <c r="G427" s="3">
        <v>47892330</v>
      </c>
      <c r="H427" s="4">
        <v>37837659625</v>
      </c>
      <c r="I427">
        <v>1364608328214290</v>
      </c>
      <c r="J427" s="4">
        <v>216892607793.34399</v>
      </c>
      <c r="K427" s="7">
        <f t="shared" ref="K427:K436" si="199">H427/G427/food/365</f>
        <v>0.60461986042447846</v>
      </c>
      <c r="L427" s="7">
        <f t="shared" ref="L427:L436" si="200">I427/G427/btu/365</f>
        <v>0.17056730679412799</v>
      </c>
      <c r="M427" s="7">
        <f t="shared" ref="M427:M436" si="201">J427/G427/mangoods/365</f>
        <v>5.043718184946175</v>
      </c>
      <c r="N427" s="7">
        <f t="shared" ref="N427:N436" si="202">SUM(K427:M427)</f>
        <v>5.8189053521647818</v>
      </c>
    </row>
    <row r="428" spans="1:14" x14ac:dyDescent="0.25">
      <c r="A428" s="2" t="s">
        <v>127</v>
      </c>
      <c r="B428" s="2" t="s">
        <v>27</v>
      </c>
      <c r="C428" s="24">
        <v>3.5905913908580202E-2</v>
      </c>
      <c r="D428" s="25">
        <f t="shared" si="194"/>
        <v>3.0919763335456384E-2</v>
      </c>
      <c r="E428" s="25">
        <v>3.0919763335456384E-2</v>
      </c>
      <c r="F428" s="23">
        <v>7.658308871603281E-2</v>
      </c>
      <c r="G428" s="3">
        <v>48082519</v>
      </c>
      <c r="H428" s="4">
        <v>39482840344</v>
      </c>
      <c r="I428">
        <v>1367052597697580</v>
      </c>
      <c r="J428" s="4">
        <v>239314861104.66501</v>
      </c>
      <c r="K428" s="7">
        <f t="shared" si="199"/>
        <v>0.62841317940424746</v>
      </c>
      <c r="L428" s="7">
        <f t="shared" si="200"/>
        <v>0.17019694236536898</v>
      </c>
      <c r="M428" s="7">
        <f t="shared" si="201"/>
        <v>5.5431226108738425</v>
      </c>
      <c r="N428" s="7">
        <f t="shared" si="202"/>
        <v>6.3417327326434592</v>
      </c>
    </row>
    <row r="429" spans="1:14" x14ac:dyDescent="0.25">
      <c r="A429" s="2" t="s">
        <v>127</v>
      </c>
      <c r="B429" s="2" t="s">
        <v>28</v>
      </c>
      <c r="C429" s="24">
        <v>2.75409020054754E-2</v>
      </c>
      <c r="D429" s="25">
        <f t="shared" si="194"/>
        <v>2.9834079949486319E-2</v>
      </c>
      <c r="E429" s="25">
        <v>2.9834079949486319E-2</v>
      </c>
      <c r="F429" s="23">
        <v>9.3888588732016665E-2</v>
      </c>
      <c r="G429" s="3">
        <v>48184561</v>
      </c>
      <c r="H429" s="4">
        <v>39134601376</v>
      </c>
      <c r="I429">
        <v>1498931787359620</v>
      </c>
      <c r="J429" s="4">
        <v>252039172263.80899</v>
      </c>
      <c r="K429" s="7">
        <f t="shared" si="199"/>
        <v>0.62155149702008372</v>
      </c>
      <c r="L429" s="7">
        <f t="shared" si="200"/>
        <v>0.18622059248646819</v>
      </c>
      <c r="M429" s="7">
        <f t="shared" si="201"/>
        <v>5.8254860488599807</v>
      </c>
      <c r="N429" s="7">
        <f t="shared" si="202"/>
        <v>6.6332581383665321</v>
      </c>
    </row>
    <row r="430" spans="1:14" x14ac:dyDescent="0.25">
      <c r="A430" s="2" t="s">
        <v>127</v>
      </c>
      <c r="B430" s="2" t="s">
        <v>29</v>
      </c>
      <c r="C430" s="24">
        <v>2.2418471043914798E-2</v>
      </c>
      <c r="D430" s="25">
        <f t="shared" si="194"/>
        <v>3.1953673364563499E-2</v>
      </c>
      <c r="E430" s="25">
        <v>3.1953673364563499E-2</v>
      </c>
      <c r="F430" s="23">
        <v>9.3464062630962186E-2</v>
      </c>
      <c r="G430" s="3">
        <v>48438292</v>
      </c>
      <c r="H430" s="4">
        <v>38524964942</v>
      </c>
      <c r="I430">
        <v>1533089165324820</v>
      </c>
      <c r="J430" s="4">
        <v>271850383346.263</v>
      </c>
      <c r="K430" s="7">
        <f t="shared" si="199"/>
        <v>0.6086638940344179</v>
      </c>
      <c r="L430" s="7">
        <f t="shared" si="200"/>
        <v>0.18946645723605354</v>
      </c>
      <c r="M430" s="7">
        <f t="shared" si="201"/>
        <v>6.2504769400048055</v>
      </c>
      <c r="N430" s="7">
        <f t="shared" si="202"/>
        <v>7.0486072912752764</v>
      </c>
    </row>
    <row r="431" spans="1:14" x14ac:dyDescent="0.25">
      <c r="A431" s="2" t="s">
        <v>127</v>
      </c>
      <c r="B431" s="2" t="s">
        <v>30</v>
      </c>
      <c r="C431" s="24">
        <v>2.5348468711847798E-2</v>
      </c>
      <c r="D431" s="25" t="e">
        <f>IF(#REF!=A431,AVERAGE(C431:C436),"--")</f>
        <v>#REF!</v>
      </c>
      <c r="E431" s="25">
        <v>3.1862630204709898E-2</v>
      </c>
      <c r="F431" s="23">
        <v>5.2588103873214997E-2</v>
      </c>
      <c r="G431" s="3">
        <v>48683638</v>
      </c>
      <c r="H431" s="4">
        <v>39018603993</v>
      </c>
      <c r="I431">
        <v>1492993641227030</v>
      </c>
      <c r="J431" s="4">
        <v>294095649810.03998</v>
      </c>
      <c r="K431" s="7">
        <f t="shared" si="199"/>
        <v>0.61335627341531251</v>
      </c>
      <c r="L431" s="7">
        <f t="shared" si="200"/>
        <v>0.183581398777342</v>
      </c>
      <c r="M431" s="7">
        <f t="shared" si="201"/>
        <v>6.7278702075359549</v>
      </c>
      <c r="N431" s="7">
        <f t="shared" si="202"/>
        <v>7.5248078797286091</v>
      </c>
    </row>
    <row r="432" spans="1:14" x14ac:dyDescent="0.25">
      <c r="A432" s="2" t="s">
        <v>127</v>
      </c>
      <c r="B432" s="2" t="s">
        <v>31</v>
      </c>
      <c r="C432" s="24">
        <v>4.6737959569161998E-2</v>
      </c>
      <c r="D432" s="25" t="e">
        <f>IF(#REF!=A432,AVERAGE(C432:C436),"--")</f>
        <v>#REF!</v>
      </c>
      <c r="E432" s="25">
        <v>2.980684718196212E-2</v>
      </c>
      <c r="F432" s="23">
        <v>7.6649422493705766E-2</v>
      </c>
      <c r="G432" s="3">
        <v>49054708</v>
      </c>
      <c r="H432" s="4">
        <v>40291666750</v>
      </c>
      <c r="I432">
        <v>1560753811091710</v>
      </c>
      <c r="J432" s="4">
        <v>304519131951.12097</v>
      </c>
      <c r="K432" s="7">
        <f t="shared" si="199"/>
        <v>0.62857723357882234</v>
      </c>
      <c r="L432" s="7">
        <f t="shared" si="200"/>
        <v>0.19046160956909453</v>
      </c>
      <c r="M432" s="7">
        <f t="shared" si="201"/>
        <v>6.9136265486236965</v>
      </c>
      <c r="N432" s="7">
        <f t="shared" si="202"/>
        <v>7.7326653917716133</v>
      </c>
    </row>
    <row r="433" spans="1:14" x14ac:dyDescent="0.25">
      <c r="A433" s="2" t="s">
        <v>127</v>
      </c>
      <c r="B433" s="2" t="s">
        <v>32</v>
      </c>
      <c r="C433" s="24">
        <v>2.7566864773758103E-2</v>
      </c>
      <c r="D433" s="25" t="e">
        <f>IF(#REF!=A433,AVERAGE(C433:C436),"--")</f>
        <v>#REF!</v>
      </c>
      <c r="E433" s="25">
        <v>2.4141711757193773E-2</v>
      </c>
      <c r="F433" s="23">
        <v>0.1004593926539048</v>
      </c>
      <c r="G433" s="3">
        <v>49307835</v>
      </c>
      <c r="H433" s="4">
        <v>40246517715</v>
      </c>
      <c r="I433">
        <v>1541558898596250</v>
      </c>
      <c r="J433" s="4">
        <v>297408804697.84302</v>
      </c>
      <c r="K433" s="7">
        <f t="shared" si="199"/>
        <v>0.62464962611268759</v>
      </c>
      <c r="L433" s="7">
        <f t="shared" si="200"/>
        <v>0.18715348972685455</v>
      </c>
      <c r="M433" s="7">
        <f t="shared" si="201"/>
        <v>6.7175346606390809</v>
      </c>
      <c r="N433" s="7">
        <f t="shared" si="202"/>
        <v>7.5293377764786227</v>
      </c>
    </row>
    <row r="434" spans="1:14" x14ac:dyDescent="0.25">
      <c r="A434" s="2" t="s">
        <v>127</v>
      </c>
      <c r="B434" s="2" t="s">
        <v>33</v>
      </c>
      <c r="C434" s="24">
        <v>2.9391813592759802E-2</v>
      </c>
      <c r="D434" s="25" t="e">
        <f>IF(#REF!=A434,AVERAGE(C434:C436),"--")</f>
        <v>#REF!</v>
      </c>
      <c r="E434" s="25">
        <v>2.0724247911332778E-2</v>
      </c>
      <c r="F434" s="23">
        <v>2.0573060354251993E-3</v>
      </c>
      <c r="G434" s="3">
        <v>49554112</v>
      </c>
      <c r="H434" s="4">
        <v>37463607123</v>
      </c>
      <c r="I434">
        <v>1555041265228350</v>
      </c>
      <c r="J434" s="4">
        <v>337922261046.76001</v>
      </c>
      <c r="K434" s="7">
        <f t="shared" si="199"/>
        <v>0.5785674559679117</v>
      </c>
      <c r="L434" s="7">
        <f t="shared" si="200"/>
        <v>0.18785205962876078</v>
      </c>
      <c r="M434" s="7">
        <f t="shared" si="201"/>
        <v>7.59467393329128</v>
      </c>
      <c r="N434" s="7">
        <f t="shared" si="202"/>
        <v>8.3610934488879529</v>
      </c>
    </row>
    <row r="435" spans="1:14" x14ac:dyDescent="0.25">
      <c r="A435" s="2" t="s">
        <v>127</v>
      </c>
      <c r="B435" s="2" t="s">
        <v>34</v>
      </c>
      <c r="C435" s="24">
        <v>4.02584624959385E-2</v>
      </c>
      <c r="D435" s="25" t="e">
        <f>IF(#REF!=A435,AVERAGE(C435:C436),"--")</f>
        <v>#REF!</v>
      </c>
      <c r="E435" s="25">
        <v>1.744507025246677E-2</v>
      </c>
      <c r="F435" s="23">
        <v>8.0450900190005559E-2</v>
      </c>
      <c r="G435" s="3">
        <v>49936638</v>
      </c>
      <c r="H435" s="4">
        <v>35382053672</v>
      </c>
      <c r="I435">
        <v>1625915672235900</v>
      </c>
      <c r="J435" s="4">
        <v>355637300729.56201</v>
      </c>
      <c r="K435" s="7">
        <f t="shared" si="199"/>
        <v>0.54223537334862959</v>
      </c>
      <c r="L435" s="7">
        <f t="shared" si="200"/>
        <v>0.19490925355800007</v>
      </c>
      <c r="M435" s="7">
        <f t="shared" si="201"/>
        <v>7.9315859312651922</v>
      </c>
      <c r="N435" s="7">
        <f t="shared" si="202"/>
        <v>8.6687305581718217</v>
      </c>
    </row>
    <row r="436" spans="1:14" x14ac:dyDescent="0.25">
      <c r="A436" s="2" t="s">
        <v>127</v>
      </c>
      <c r="B436" s="2" t="s">
        <v>35</v>
      </c>
      <c r="C436" s="24">
        <v>2.1872212084793202E-2</v>
      </c>
      <c r="D436" s="25" t="e">
        <f>IF(#REF!=A436,AVERAGE(C436:C436),"--")</f>
        <v>#REF!</v>
      </c>
      <c r="E436" s="25">
        <v>1.3976086348533598E-2</v>
      </c>
      <c r="F436" s="23">
        <v>0.40832358305524896</v>
      </c>
      <c r="G436" s="3">
        <v>50199853</v>
      </c>
      <c r="H436" s="4">
        <v>37459945465</v>
      </c>
      <c r="I436">
        <v>1570026748572850</v>
      </c>
      <c r="J436" s="4">
        <v>360657026099.37201</v>
      </c>
      <c r="K436" s="7">
        <f t="shared" si="199"/>
        <v>0.5710692876887189</v>
      </c>
      <c r="L436" s="7">
        <f t="shared" si="200"/>
        <v>0.18722263236237585</v>
      </c>
      <c r="M436" s="7">
        <f t="shared" si="201"/>
        <v>8.0013631232879465</v>
      </c>
      <c r="N436" s="7">
        <f t="shared" si="202"/>
        <v>8.7596550433390412</v>
      </c>
    </row>
    <row r="437" spans="1:14" x14ac:dyDescent="0.25">
      <c r="A437" s="2" t="s">
        <v>52</v>
      </c>
      <c r="B437" s="2" t="s">
        <v>4</v>
      </c>
      <c r="C437" s="24">
        <v>0.27933762598239897</v>
      </c>
      <c r="D437" s="25">
        <f t="shared" si="194"/>
        <v>0.66358782234720148</v>
      </c>
      <c r="E437" s="25">
        <v>0.66358782234720148</v>
      </c>
      <c r="F437" s="23">
        <v>0.58479532163742687</v>
      </c>
      <c r="G437" s="3">
        <v>69407624</v>
      </c>
      <c r="H437" s="4">
        <v>24135410469</v>
      </c>
      <c r="I437">
        <v>6741522516829680</v>
      </c>
      <c r="J437" s="4">
        <v>98915017825.814499</v>
      </c>
      <c r="K437" s="7">
        <f t="shared" ref="K437:K456" si="203">H437/G437/food/365</f>
        <v>0.26611638821351824</v>
      </c>
      <c r="L437" s="7">
        <f t="shared" ref="L437:L456" si="204">I437/G437/btu/365</f>
        <v>0.58143952758932183</v>
      </c>
      <c r="M437" s="7">
        <f t="shared" ref="M437:M456" si="205">J437/G437/mangoods/365</f>
        <v>1.5871832967340875</v>
      </c>
      <c r="N437" s="7">
        <f t="shared" ref="N437:N456" si="206">SUM(K437:M437)</f>
        <v>2.4347392125369276</v>
      </c>
    </row>
    <row r="438" spans="1:14" x14ac:dyDescent="0.25">
      <c r="A438" s="2" t="s">
        <v>52</v>
      </c>
      <c r="B438" s="2" t="s">
        <v>5</v>
      </c>
      <c r="C438" s="24">
        <v>0.58913419853104798</v>
      </c>
      <c r="D438" s="25">
        <f t="shared" si="194"/>
        <v>0.83674385788861672</v>
      </c>
      <c r="E438" s="25">
        <v>0.83674385788861672</v>
      </c>
      <c r="F438" s="23">
        <v>1.8118081180811809</v>
      </c>
      <c r="G438" s="3">
        <v>71058654</v>
      </c>
      <c r="H438" s="4">
        <v>23962717962</v>
      </c>
      <c r="I438">
        <v>7792508686507870</v>
      </c>
      <c r="J438" s="4">
        <v>96212689068.696701</v>
      </c>
      <c r="K438" s="7">
        <f t="shared" si="203"/>
        <v>0.25807337909698475</v>
      </c>
      <c r="L438" s="7">
        <f t="shared" si="204"/>
        <v>0.6564687532867477</v>
      </c>
      <c r="M438" s="7">
        <f t="shared" si="205"/>
        <v>1.5079516078044313</v>
      </c>
      <c r="N438" s="7">
        <f t="shared" si="206"/>
        <v>2.4224937401881634</v>
      </c>
    </row>
    <row r="439" spans="1:14" x14ac:dyDescent="0.25">
      <c r="A439" s="2" t="s">
        <v>52</v>
      </c>
      <c r="B439" s="2" t="s">
        <v>6</v>
      </c>
      <c r="C439" s="24">
        <v>1.01874938435992</v>
      </c>
      <c r="D439" s="25">
        <f t="shared" si="194"/>
        <v>0.92882525571521857</v>
      </c>
      <c r="E439" s="25">
        <v>0.92882525571521857</v>
      </c>
      <c r="F439" s="23">
        <v>0.72615923009623806</v>
      </c>
      <c r="G439" s="3">
        <v>72709299</v>
      </c>
      <c r="H439" s="4">
        <v>25152523410</v>
      </c>
      <c r="I439">
        <v>7658492303361830</v>
      </c>
      <c r="J439" s="4">
        <v>88690015512.945496</v>
      </c>
      <c r="K439" s="7">
        <f t="shared" si="203"/>
        <v>0.26473765229980489</v>
      </c>
      <c r="L439" s="7">
        <f t="shared" si="204"/>
        <v>0.63053190042027696</v>
      </c>
      <c r="M439" s="7">
        <f t="shared" si="205"/>
        <v>1.3584911131237944</v>
      </c>
      <c r="N439" s="7">
        <f t="shared" si="206"/>
        <v>2.2537606658438762</v>
      </c>
    </row>
    <row r="440" spans="1:14" x14ac:dyDescent="0.25">
      <c r="A440" s="2" t="s">
        <v>52</v>
      </c>
      <c r="B440" s="2" t="s">
        <v>7</v>
      </c>
      <c r="C440" s="24">
        <v>0.654488071277602</v>
      </c>
      <c r="D440" s="25">
        <f t="shared" si="194"/>
        <v>0.79238015284522823</v>
      </c>
      <c r="E440" s="25">
        <v>0.79238015284522823</v>
      </c>
      <c r="F440" s="23">
        <v>0.46198682209832742</v>
      </c>
      <c r="G440" s="3">
        <v>74352631</v>
      </c>
      <c r="H440" s="4">
        <v>25233768751</v>
      </c>
      <c r="I440">
        <v>7886286361573110</v>
      </c>
      <c r="J440" s="4">
        <v>93117444362.860992</v>
      </c>
      <c r="K440" s="7">
        <f t="shared" si="203"/>
        <v>0.25972268672497417</v>
      </c>
      <c r="L440" s="7">
        <f t="shared" si="204"/>
        <v>0.63493598734128753</v>
      </c>
      <c r="M440" s="7">
        <f t="shared" si="205"/>
        <v>1.3947832900068886</v>
      </c>
      <c r="N440" s="7">
        <f t="shared" si="206"/>
        <v>2.2894419640731503</v>
      </c>
    </row>
    <row r="441" spans="1:14" x14ac:dyDescent="0.25">
      <c r="A441" s="2" t="s">
        <v>52</v>
      </c>
      <c r="B441" s="2" t="s">
        <v>8</v>
      </c>
      <c r="C441" s="24">
        <v>0.577484484008702</v>
      </c>
      <c r="D441" s="25">
        <f t="shared" si="194"/>
        <v>0.72771826190675659</v>
      </c>
      <c r="E441" s="25">
        <v>0.72771826190675659</v>
      </c>
      <c r="F441" s="23">
        <v>0.78471138845553812</v>
      </c>
      <c r="G441" s="3">
        <v>75983485</v>
      </c>
      <c r="H441" s="4">
        <v>26155251846</v>
      </c>
      <c r="I441">
        <v>7827339769523650</v>
      </c>
      <c r="J441" s="4">
        <v>98763737654.719299</v>
      </c>
      <c r="K441" s="7">
        <f t="shared" si="203"/>
        <v>0.26342913533072992</v>
      </c>
      <c r="L441" s="7">
        <f t="shared" si="204"/>
        <v>0.61666417432498222</v>
      </c>
      <c r="M441" s="7">
        <f t="shared" si="205"/>
        <v>1.4476058748116427</v>
      </c>
      <c r="N441" s="7">
        <f t="shared" si="206"/>
        <v>2.3276991844673551</v>
      </c>
    </row>
    <row r="442" spans="1:14" x14ac:dyDescent="0.25">
      <c r="A442" s="2" t="s">
        <v>52</v>
      </c>
      <c r="B442" s="2" t="s">
        <v>9</v>
      </c>
      <c r="C442" s="24">
        <v>0.86233316992353803</v>
      </c>
      <c r="D442" s="25">
        <f t="shared" si="194"/>
        <v>0.66924144699707444</v>
      </c>
      <c r="E442" s="25">
        <v>0.66924144699707444</v>
      </c>
      <c r="F442" s="23">
        <v>0.99116161616161613</v>
      </c>
      <c r="G442" s="3">
        <v>77599098</v>
      </c>
      <c r="H442" s="4">
        <v>26602636633</v>
      </c>
      <c r="I442">
        <v>7098697244882190</v>
      </c>
      <c r="J442" s="4">
        <v>93560318469.839905</v>
      </c>
      <c r="K442" s="7">
        <f t="shared" si="203"/>
        <v>0.26235667501476778</v>
      </c>
      <c r="L442" s="7">
        <f t="shared" si="204"/>
        <v>0.54761548730091392</v>
      </c>
      <c r="M442" s="7">
        <f t="shared" si="205"/>
        <v>1.3427867486996554</v>
      </c>
      <c r="N442" s="7">
        <f t="shared" si="206"/>
        <v>2.1527589110153373</v>
      </c>
    </row>
    <row r="443" spans="1:14" x14ac:dyDescent="0.25">
      <c r="A443" s="2" t="s">
        <v>52</v>
      </c>
      <c r="B443" s="2" t="s">
        <v>10</v>
      </c>
      <c r="C443" s="24">
        <v>1.3182738392308899</v>
      </c>
      <c r="D443" s="25">
        <f t="shared" si="194"/>
        <v>0.55136574576541353</v>
      </c>
      <c r="E443" s="25">
        <v>0.55136574576541353</v>
      </c>
      <c r="F443" s="23">
        <v>1.710794595385591</v>
      </c>
      <c r="G443" s="3">
        <v>79200081</v>
      </c>
      <c r="H443" s="4">
        <v>26598942288</v>
      </c>
      <c r="I443">
        <v>7347085644053820</v>
      </c>
      <c r="J443" s="4">
        <v>96398274408.804901</v>
      </c>
      <c r="K443" s="7">
        <f t="shared" si="203"/>
        <v>0.2570175919731883</v>
      </c>
      <c r="L443" s="7">
        <f t="shared" si="204"/>
        <v>0.55531987552946738</v>
      </c>
      <c r="M443" s="7">
        <f t="shared" si="205"/>
        <v>1.3555503782079825</v>
      </c>
      <c r="N443" s="7">
        <f t="shared" si="206"/>
        <v>2.1678878457106383</v>
      </c>
    </row>
    <row r="444" spans="1:14" x14ac:dyDescent="0.25">
      <c r="A444" s="2" t="s">
        <v>52</v>
      </c>
      <c r="B444" s="2" t="s">
        <v>11</v>
      </c>
      <c r="C444" s="24">
        <v>1.1416225854906599</v>
      </c>
      <c r="D444" s="25">
        <f t="shared" si="194"/>
        <v>0.34790587331622458</v>
      </c>
      <c r="E444" s="25">
        <v>0.34790587331622458</v>
      </c>
      <c r="F444" s="23">
        <v>0.76794904091841509</v>
      </c>
      <c r="G444" s="3">
        <v>80788721</v>
      </c>
      <c r="H444" s="4">
        <v>25429734939</v>
      </c>
      <c r="I444">
        <v>7351145266432610</v>
      </c>
      <c r="J444" s="4">
        <v>99473648445.366699</v>
      </c>
      <c r="K444" s="7">
        <f t="shared" si="203"/>
        <v>0.24088802428357656</v>
      </c>
      <c r="L444" s="7">
        <f t="shared" si="204"/>
        <v>0.54470080019276312</v>
      </c>
      <c r="M444" s="7">
        <f t="shared" si="205"/>
        <v>1.3712901068958823</v>
      </c>
      <c r="N444" s="7">
        <f t="shared" si="206"/>
        <v>2.1568789313722219</v>
      </c>
    </row>
    <row r="445" spans="1:14" x14ac:dyDescent="0.25">
      <c r="A445" s="2" t="s">
        <v>52</v>
      </c>
      <c r="B445" s="2" t="s">
        <v>12</v>
      </c>
      <c r="C445" s="24">
        <v>0.20007876713997799</v>
      </c>
      <c r="D445" s="25">
        <f t="shared" si="194"/>
        <v>0.16924512968763328</v>
      </c>
      <c r="E445" s="25">
        <v>0.16924512968763328</v>
      </c>
      <c r="F445" s="23">
        <v>7.2833122989862886E-2</v>
      </c>
      <c r="G445" s="3">
        <v>82368931</v>
      </c>
      <c r="H445" s="4">
        <v>24559210521</v>
      </c>
      <c r="I445">
        <v>7373891754232320</v>
      </c>
      <c r="J445" s="4">
        <v>107326462949.194</v>
      </c>
      <c r="K445" s="7">
        <f t="shared" si="203"/>
        <v>0.22817868929445562</v>
      </c>
      <c r="L445" s="7">
        <f t="shared" si="204"/>
        <v>0.53590408730833849</v>
      </c>
      <c r="M445" s="7">
        <f t="shared" si="205"/>
        <v>1.4511603904300527</v>
      </c>
      <c r="N445" s="7">
        <f t="shared" si="206"/>
        <v>2.2152431670328467</v>
      </c>
    </row>
    <row r="446" spans="1:14" x14ac:dyDescent="0.25">
      <c r="A446" s="2" t="s">
        <v>52</v>
      </c>
      <c r="B446" s="2" t="s">
        <v>13</v>
      </c>
      <c r="C446" s="24">
        <v>0.26651672564677098</v>
      </c>
      <c r="D446" s="25">
        <f t="shared" si="194"/>
        <v>0.19423078731256896</v>
      </c>
      <c r="E446" s="25">
        <v>0.19423078731256896</v>
      </c>
      <c r="F446" s="23">
        <v>0.17939814814814814</v>
      </c>
      <c r="G446" s="3">
        <v>83943132</v>
      </c>
      <c r="H446" s="4">
        <v>26885970337</v>
      </c>
      <c r="I446">
        <v>7639404450715450</v>
      </c>
      <c r="J446" s="4">
        <v>114587614218.07001</v>
      </c>
      <c r="K446" s="7">
        <f t="shared" si="203"/>
        <v>0.24511204588336041</v>
      </c>
      <c r="L446" s="7">
        <f t="shared" si="204"/>
        <v>0.54478868039597439</v>
      </c>
      <c r="M446" s="7">
        <f t="shared" si="205"/>
        <v>1.5202833408548733</v>
      </c>
      <c r="N446" s="7">
        <f t="shared" si="206"/>
        <v>2.310184067134208</v>
      </c>
    </row>
    <row r="447" spans="1:14" x14ac:dyDescent="0.25">
      <c r="A447" s="2" t="s">
        <v>52</v>
      </c>
      <c r="B447" s="2" t="s">
        <v>14</v>
      </c>
      <c r="C447" s="24">
        <v>0.22662359455061001</v>
      </c>
      <c r="D447" s="25">
        <f t="shared" si="194"/>
        <v>0.20710863841063495</v>
      </c>
      <c r="E447" s="25">
        <v>0.20710863841063495</v>
      </c>
      <c r="F447" s="23">
        <v>4.7137180456571004E-2</v>
      </c>
      <c r="G447" s="3">
        <v>85512623</v>
      </c>
      <c r="H447" s="4">
        <v>26781248239</v>
      </c>
      <c r="I447">
        <v>7960795677975430</v>
      </c>
      <c r="J447" s="4">
        <v>118520218220.299</v>
      </c>
      <c r="K447" s="7">
        <f t="shared" si="203"/>
        <v>0.23967608155431419</v>
      </c>
      <c r="L447" s="7">
        <f t="shared" si="204"/>
        <v>0.55728838339700193</v>
      </c>
      <c r="M447" s="7">
        <f t="shared" si="205"/>
        <v>1.5435981264044507</v>
      </c>
      <c r="N447" s="7">
        <f t="shared" si="206"/>
        <v>2.3405625913557668</v>
      </c>
    </row>
    <row r="448" spans="1:14" x14ac:dyDescent="0.25">
      <c r="A448" s="2" t="s">
        <v>52</v>
      </c>
      <c r="B448" s="2" t="s">
        <v>15</v>
      </c>
      <c r="C448" s="24">
        <v>0.15507896253357201</v>
      </c>
      <c r="D448" s="25">
        <f t="shared" si="194"/>
        <v>0.20371408719540793</v>
      </c>
      <c r="E448" s="25">
        <v>0.20371408719540793</v>
      </c>
      <c r="F448" s="23">
        <v>0.15365883636251909</v>
      </c>
      <c r="G448" s="3">
        <v>87075138</v>
      </c>
      <c r="H448" s="4">
        <v>27315950261</v>
      </c>
      <c r="I448">
        <v>7964574566887470</v>
      </c>
      <c r="J448" s="4">
        <v>123454087615.855</v>
      </c>
      <c r="K448" s="7">
        <f t="shared" si="203"/>
        <v>0.24007462034008842</v>
      </c>
      <c r="L448" s="7">
        <f t="shared" si="204"/>
        <v>0.54754794356673475</v>
      </c>
      <c r="M448" s="7">
        <f t="shared" si="205"/>
        <v>1.5790043672721028</v>
      </c>
      <c r="N448" s="7">
        <f t="shared" si="206"/>
        <v>2.3666269311789261</v>
      </c>
    </row>
    <row r="449" spans="1:14" x14ac:dyDescent="0.25">
      <c r="A449" s="2" t="s">
        <v>52</v>
      </c>
      <c r="B449" s="2" t="s">
        <v>16</v>
      </c>
      <c r="C449" s="24">
        <v>9.7514604535756402E-2</v>
      </c>
      <c r="D449" s="25">
        <f t="shared" si="194"/>
        <v>0.20441491845970461</v>
      </c>
      <c r="E449" s="25">
        <v>0.20441491845970461</v>
      </c>
      <c r="F449" s="23">
        <v>0.12937721815675762</v>
      </c>
      <c r="G449" s="3">
        <v>88625440</v>
      </c>
      <c r="H449" s="4">
        <v>28081709704</v>
      </c>
      <c r="I449">
        <v>8034064680131330</v>
      </c>
      <c r="J449" s="4">
        <v>122621472850.203</v>
      </c>
      <c r="K449" s="7">
        <f t="shared" si="203"/>
        <v>0.24248744081646584</v>
      </c>
      <c r="L449" s="7">
        <f t="shared" si="204"/>
        <v>0.54266356111529634</v>
      </c>
      <c r="M449" s="7">
        <f t="shared" si="205"/>
        <v>1.540920214172935</v>
      </c>
      <c r="N449" s="7">
        <f t="shared" si="206"/>
        <v>2.3260712161046975</v>
      </c>
    </row>
    <row r="450" spans="1:14" x14ac:dyDescent="0.25">
      <c r="A450" s="2" t="s">
        <v>52</v>
      </c>
      <c r="B450" s="2" t="s">
        <v>17</v>
      </c>
      <c r="C450" s="24">
        <v>6.96581237191123E-2</v>
      </c>
      <c r="D450" s="25">
        <f t="shared" si="194"/>
        <v>0.21580517932166834</v>
      </c>
      <c r="E450" s="25">
        <v>0.21580517932166834</v>
      </c>
      <c r="F450" s="23">
        <v>0.14625230674897272</v>
      </c>
      <c r="G450" s="3">
        <v>90156400</v>
      </c>
      <c r="H450" s="4">
        <v>29005777528</v>
      </c>
      <c r="I450">
        <v>8156546965748010</v>
      </c>
      <c r="J450" s="4">
        <v>127027832824.86301</v>
      </c>
      <c r="K450" s="7">
        <f t="shared" si="203"/>
        <v>0.24621361167788444</v>
      </c>
      <c r="L450" s="7">
        <f t="shared" si="204"/>
        <v>0.54158112552978221</v>
      </c>
      <c r="M450" s="7">
        <f t="shared" si="205"/>
        <v>1.5691857497382471</v>
      </c>
      <c r="N450" s="7">
        <f t="shared" si="206"/>
        <v>2.3569804869459139</v>
      </c>
    </row>
    <row r="451" spans="1:14" x14ac:dyDescent="0.25">
      <c r="A451" s="2" t="s">
        <v>52</v>
      </c>
      <c r="B451" s="2" t="s">
        <v>18</v>
      </c>
      <c r="C451" s="24">
        <v>0.34999271288959199</v>
      </c>
      <c r="D451" s="25">
        <f t="shared" si="194"/>
        <v>0.22001476119240637</v>
      </c>
      <c r="E451" s="25">
        <v>0.22001476119240637</v>
      </c>
      <c r="F451" s="23">
        <v>0.41645535112670196</v>
      </c>
      <c r="G451" s="3">
        <v>91663285</v>
      </c>
      <c r="H451" s="4">
        <v>30168870423</v>
      </c>
      <c r="I451">
        <v>8100622568301789</v>
      </c>
      <c r="J451" s="4">
        <v>121675347112.804</v>
      </c>
      <c r="K451" s="7">
        <f t="shared" si="203"/>
        <v>0.25187655304715412</v>
      </c>
      <c r="L451" s="7">
        <f t="shared" si="204"/>
        <v>0.5290256400521679</v>
      </c>
      <c r="M451" s="7">
        <f t="shared" si="205"/>
        <v>1.4783566016775118</v>
      </c>
      <c r="N451" s="7">
        <f t="shared" si="206"/>
        <v>2.2592587947768337</v>
      </c>
    </row>
    <row r="452" spans="1:14" x14ac:dyDescent="0.25">
      <c r="A452" s="2" t="s">
        <v>52</v>
      </c>
      <c r="B452" s="2" t="s">
        <v>19</v>
      </c>
      <c r="C452" s="24">
        <v>0.34378383223516701</v>
      </c>
      <c r="D452" s="25">
        <f t="shared" si="194"/>
        <v>0.17051156878128873</v>
      </c>
      <c r="E452" s="25">
        <v>0.17051156878128873</v>
      </c>
      <c r="F452" s="23">
        <v>0.32514352737823327</v>
      </c>
      <c r="G452" s="3">
        <v>93147044</v>
      </c>
      <c r="H452" s="4">
        <v>30755525344</v>
      </c>
      <c r="I452">
        <v>8806670568381580</v>
      </c>
      <c r="J452" s="4">
        <v>133029973349.64</v>
      </c>
      <c r="K452" s="7">
        <f t="shared" si="203"/>
        <v>0.25268425497802693</v>
      </c>
      <c r="L452" s="7">
        <f t="shared" si="204"/>
        <v>0.5659739139293527</v>
      </c>
      <c r="M452" s="7">
        <f t="shared" si="205"/>
        <v>1.5905687855694099</v>
      </c>
      <c r="N452" s="7">
        <f t="shared" si="206"/>
        <v>2.4092269544767895</v>
      </c>
    </row>
    <row r="453" spans="1:14" x14ac:dyDescent="0.25">
      <c r="A453" s="2" t="s">
        <v>52</v>
      </c>
      <c r="B453" s="2" t="s">
        <v>20</v>
      </c>
      <c r="C453" s="24">
        <v>0.20625628725924799</v>
      </c>
      <c r="D453" s="25">
        <f t="shared" si="194"/>
        <v>0.12014214212009715</v>
      </c>
      <c r="E453" s="25">
        <v>0.12014214212009715</v>
      </c>
      <c r="F453" s="23">
        <v>0.32669173138369301</v>
      </c>
      <c r="G453" s="3">
        <v>94611002</v>
      </c>
      <c r="H453" s="4">
        <v>31436272932</v>
      </c>
      <c r="I453">
        <v>9107716461672720</v>
      </c>
      <c r="J453" s="4">
        <v>146067610780.35199</v>
      </c>
      <c r="K453" s="7">
        <f t="shared" si="203"/>
        <v>0.25428076983593939</v>
      </c>
      <c r="L453" s="7">
        <f t="shared" si="204"/>
        <v>0.57626414780278035</v>
      </c>
      <c r="M453" s="7">
        <f t="shared" si="205"/>
        <v>1.7194292562582576</v>
      </c>
      <c r="N453" s="7">
        <f t="shared" si="206"/>
        <v>2.5499741738969774</v>
      </c>
    </row>
    <row r="454" spans="1:14" x14ac:dyDescent="0.25">
      <c r="A454" s="2" t="s">
        <v>52</v>
      </c>
      <c r="B454" s="2" t="s">
        <v>21</v>
      </c>
      <c r="C454" s="24">
        <v>0.15928395011935201</v>
      </c>
      <c r="D454" s="25">
        <f t="shared" si="194"/>
        <v>9.1445057986984754E-2</v>
      </c>
      <c r="E454" s="25">
        <v>9.1445057986984754E-2</v>
      </c>
      <c r="F454" s="23">
        <v>0.10894185347596452</v>
      </c>
      <c r="G454" s="3">
        <v>96056321</v>
      </c>
      <c r="H454" s="4">
        <v>33244375534</v>
      </c>
      <c r="I454">
        <v>9349903302201460</v>
      </c>
      <c r="J454" s="4">
        <v>157991096917.10199</v>
      </c>
      <c r="K454" s="7">
        <f t="shared" si="203"/>
        <v>0.26485997851136645</v>
      </c>
      <c r="L454" s="7">
        <f t="shared" si="204"/>
        <v>0.58268643988703106</v>
      </c>
      <c r="M454" s="7">
        <f t="shared" si="205"/>
        <v>1.8318026959693166</v>
      </c>
      <c r="N454" s="7">
        <f t="shared" si="206"/>
        <v>2.6793491143677142</v>
      </c>
    </row>
    <row r="455" spans="1:14" x14ac:dyDescent="0.25">
      <c r="A455" s="2" t="s">
        <v>52</v>
      </c>
      <c r="B455" s="2" t="s">
        <v>22</v>
      </c>
      <c r="C455" s="24">
        <v>0.165856169707539</v>
      </c>
      <c r="D455" s="25" t="e">
        <f>IF(#REF!=A455,AVERAGE(C455:C460),"--")</f>
        <v>#REF!</v>
      </c>
      <c r="E455" s="25">
        <v>7.1750249318264292E-2</v>
      </c>
      <c r="F455" s="23">
        <v>0.27865154726736985</v>
      </c>
      <c r="G455" s="3">
        <v>97484832</v>
      </c>
      <c r="H455" s="4">
        <v>34258806972</v>
      </c>
      <c r="I455">
        <v>9091875297416920</v>
      </c>
      <c r="J455" s="4">
        <v>162555155397.526</v>
      </c>
      <c r="K455" s="7">
        <f t="shared" si="203"/>
        <v>0.26894241251695705</v>
      </c>
      <c r="L455" s="7">
        <f t="shared" si="204"/>
        <v>0.55830326006955133</v>
      </c>
      <c r="M455" s="7">
        <f t="shared" si="205"/>
        <v>1.8571018748903669</v>
      </c>
      <c r="N455" s="7">
        <f t="shared" si="206"/>
        <v>2.6843475474768752</v>
      </c>
    </row>
    <row r="456" spans="1:14" x14ac:dyDescent="0.25">
      <c r="A456" s="2" t="s">
        <v>52</v>
      </c>
      <c r="B456" s="2" t="s">
        <v>23</v>
      </c>
      <c r="C456" s="24">
        <v>9.4915614943540394E-2</v>
      </c>
      <c r="D456" s="25" t="e">
        <f>IF(#REF!=A456,AVERAGE(C456:C460),"--")</f>
        <v>#REF!</v>
      </c>
      <c r="E456" s="25">
        <v>5.0451538862794576E-2</v>
      </c>
      <c r="F456" s="23">
        <v>0.23638972446593876</v>
      </c>
      <c r="G456" s="3">
        <v>98899845</v>
      </c>
      <c r="H456" s="4">
        <v>34684974979</v>
      </c>
      <c r="I456">
        <v>9380606304911710</v>
      </c>
      <c r="J456" s="4">
        <v>173065634261.60199</v>
      </c>
      <c r="K456" s="7">
        <f t="shared" si="203"/>
        <v>0.26839219583129087</v>
      </c>
      <c r="L456" s="7">
        <f t="shared" si="204"/>
        <v>0.56779169970142596</v>
      </c>
      <c r="M456" s="7">
        <f t="shared" si="205"/>
        <v>1.9488896797543749</v>
      </c>
      <c r="N456" s="7">
        <f t="shared" si="206"/>
        <v>2.7850735752870914</v>
      </c>
    </row>
    <row r="457" spans="1:14" x14ac:dyDescent="0.25">
      <c r="A457" s="2" t="s">
        <v>52</v>
      </c>
      <c r="B457" s="2" t="s">
        <v>32</v>
      </c>
      <c r="C457" s="24">
        <v>5.2973558422885897E-2</v>
      </c>
      <c r="D457" s="25" t="e">
        <f>IF(#REF!=A457,AVERAGE(C457:C460),"--")</f>
        <v>#REF!</v>
      </c>
      <c r="E457" s="25">
        <v>4.1329963173515734E-2</v>
      </c>
      <c r="F457" s="23">
        <v>-3.9274896989657804E-2</v>
      </c>
      <c r="G457" s="3">
        <v>112463887</v>
      </c>
      <c r="H457" s="4">
        <v>41707917151</v>
      </c>
      <c r="I457">
        <v>9208205874251000</v>
      </c>
      <c r="J457" s="4">
        <v>160783265151.04599</v>
      </c>
      <c r="K457" s="7">
        <f t="shared" ref="K457:K460" si="207">H457/G457/food/365</f>
        <v>0.28381119445523345</v>
      </c>
      <c r="L457" s="7">
        <f t="shared" ref="L457:L460" si="208">I457/G457/btu/365</f>
        <v>0.49013495016561393</v>
      </c>
      <c r="M457" s="7">
        <f t="shared" ref="M457:M460" si="209">J457/G457/mangoods/365</f>
        <v>1.5922079307698109</v>
      </c>
      <c r="N457" s="7">
        <f t="shared" ref="N457:N460" si="210">SUM(K457:M457)</f>
        <v>2.366154075390658</v>
      </c>
    </row>
    <row r="458" spans="1:14" x14ac:dyDescent="0.25">
      <c r="A458" s="2" t="s">
        <v>52</v>
      </c>
      <c r="B458" s="2" t="s">
        <v>33</v>
      </c>
      <c r="C458" s="24">
        <v>4.1567272268017597E-2</v>
      </c>
      <c r="D458" s="25" t="e">
        <f>IF(#REF!=A458,AVERAGE(C458:C460),"--")</f>
        <v>#REF!</v>
      </c>
      <c r="E458" s="25">
        <v>3.7035437852435245E-2</v>
      </c>
      <c r="F458" s="23">
        <v>9.0483410028240563E-2</v>
      </c>
      <c r="G458" s="3">
        <v>114092963</v>
      </c>
      <c r="H458" s="4">
        <v>43013811812</v>
      </c>
      <c r="I458">
        <v>8855853116795950</v>
      </c>
      <c r="J458" s="4">
        <v>174676195290.13901</v>
      </c>
      <c r="K458" s="7">
        <f t="shared" si="207"/>
        <v>0.28851817782489692</v>
      </c>
      <c r="L458" s="7">
        <f t="shared" si="208"/>
        <v>0.46464929955608564</v>
      </c>
      <c r="M458" s="7">
        <f t="shared" si="209"/>
        <v>1.7050883742761287</v>
      </c>
      <c r="N458" s="7">
        <f t="shared" si="210"/>
        <v>2.4582558516571114</v>
      </c>
    </row>
    <row r="459" spans="1:14" x14ac:dyDescent="0.25">
      <c r="A459" s="2" t="s">
        <v>52</v>
      </c>
      <c r="B459" s="2" t="s">
        <v>34</v>
      </c>
      <c r="C459" s="24">
        <v>3.4073782460573597E-2</v>
      </c>
      <c r="D459" s="25" t="e">
        <f>IF(#REF!=A459,AVERAGE(C459:C460),"--")</f>
        <v>#REF!</v>
      </c>
      <c r="E459" s="25">
        <v>3.481040555355986E-2</v>
      </c>
      <c r="F459" s="23">
        <v>0.11403823448903649</v>
      </c>
      <c r="G459" s="3">
        <v>115695473</v>
      </c>
      <c r="H459" s="4">
        <v>42039323248</v>
      </c>
      <c r="I459">
        <v>8895480605231370</v>
      </c>
      <c r="J459" s="4">
        <v>180183781784.133</v>
      </c>
      <c r="K459" s="7">
        <f t="shared" si="207"/>
        <v>0.27807596886427016</v>
      </c>
      <c r="L459" s="7">
        <f t="shared" si="208"/>
        <v>0.46026377185125505</v>
      </c>
      <c r="M459" s="7">
        <f t="shared" si="209"/>
        <v>1.7344882428568946</v>
      </c>
      <c r="N459" s="7">
        <f t="shared" si="210"/>
        <v>2.4728279835724196</v>
      </c>
    </row>
    <row r="460" spans="1:14" x14ac:dyDescent="0.25">
      <c r="A460" s="2" t="s">
        <v>52</v>
      </c>
      <c r="B460" s="2" t="s">
        <v>35</v>
      </c>
      <c r="C460" s="24">
        <v>4.1115098107029305E-2</v>
      </c>
      <c r="D460" s="25" t="e">
        <f>IF(#REF!=A460,AVERAGE(C460:C460),"--")</f>
        <v>#REF!</v>
      </c>
      <c r="E460" s="25">
        <v>3.9200537210447466E-2</v>
      </c>
      <c r="F460" s="23">
        <v>8.5594797585298865E-2</v>
      </c>
      <c r="G460" s="3">
        <v>117274155</v>
      </c>
      <c r="H460" s="4">
        <v>44729650919</v>
      </c>
      <c r="I460">
        <v>8701417146766300</v>
      </c>
      <c r="J460" s="4">
        <v>187259346028.90201</v>
      </c>
      <c r="K460" s="7">
        <f t="shared" si="207"/>
        <v>0.29188871549283441</v>
      </c>
      <c r="L460" s="7">
        <f t="shared" si="208"/>
        <v>0.4441620182850991</v>
      </c>
      <c r="M460" s="7">
        <f t="shared" si="209"/>
        <v>1.7783335354525713</v>
      </c>
      <c r="N460" s="7">
        <f t="shared" si="210"/>
        <v>2.5143842692305047</v>
      </c>
    </row>
    <row r="461" spans="1:14" x14ac:dyDescent="0.25">
      <c r="A461" s="2" t="s">
        <v>53</v>
      </c>
      <c r="B461" s="2" t="s">
        <v>14</v>
      </c>
      <c r="C461" s="24">
        <v>0.130069731037428</v>
      </c>
      <c r="D461" s="25">
        <f t="shared" si="194"/>
        <v>0.45649428757640714</v>
      </c>
      <c r="E461" s="25">
        <v>0.45649428757640714</v>
      </c>
      <c r="F461" s="23">
        <v>-7.148554256664752E-2</v>
      </c>
      <c r="G461" s="3">
        <v>97667632</v>
      </c>
      <c r="H461" s="4">
        <v>22331074404</v>
      </c>
      <c r="I461">
        <v>4299332803752509.5</v>
      </c>
      <c r="J461" s="4">
        <v>29489805663.388901</v>
      </c>
      <c r="K461" s="7">
        <f t="shared" ref="K461:K471" si="211">H461/G461/food/365</f>
        <v>0.17497784733046931</v>
      </c>
      <c r="L461" s="7">
        <f t="shared" ref="L461:L471" si="212">I461/G461/btu/365</f>
        <v>0.26351427536568689</v>
      </c>
      <c r="M461" s="7">
        <f t="shared" ref="M461:M471" si="213">J461/G461/mangoods/365</f>
        <v>0.33627399301713562</v>
      </c>
      <c r="N461" s="7">
        <f t="shared" ref="N461:N471" si="214">SUM(K461:M461)</f>
        <v>0.7747661157132919</v>
      </c>
    </row>
    <row r="462" spans="1:14" x14ac:dyDescent="0.25">
      <c r="A462" s="2" t="s">
        <v>53</v>
      </c>
      <c r="B462" s="2" t="s">
        <v>15</v>
      </c>
      <c r="C462" s="24">
        <v>0.44588842715022997</v>
      </c>
      <c r="D462" s="25">
        <f t="shared" si="194"/>
        <v>0.44903245609322973</v>
      </c>
      <c r="E462" s="25">
        <v>0.44903245609322973</v>
      </c>
      <c r="F462" s="23">
        <v>1.8620390455531544E-2</v>
      </c>
      <c r="G462" s="3">
        <v>100161710</v>
      </c>
      <c r="H462" s="4">
        <v>23992725652</v>
      </c>
      <c r="I462">
        <v>4425591203703090</v>
      </c>
      <c r="J462" s="4">
        <v>33046407512.889599</v>
      </c>
      <c r="K462" s="7">
        <f t="shared" si="211"/>
        <v>0.18331667295728449</v>
      </c>
      <c r="L462" s="7">
        <f t="shared" si="212"/>
        <v>0.26449855628235763</v>
      </c>
      <c r="M462" s="7">
        <f t="shared" si="213"/>
        <v>0.3674468698579722</v>
      </c>
      <c r="N462" s="7">
        <f t="shared" si="214"/>
        <v>0.81526209909761427</v>
      </c>
    </row>
    <row r="463" spans="1:14" x14ac:dyDescent="0.25">
      <c r="A463" s="2" t="s">
        <v>53</v>
      </c>
      <c r="B463" s="2" t="s">
        <v>16</v>
      </c>
      <c r="C463" s="24">
        <v>0.57165252834921698</v>
      </c>
      <c r="D463" s="25">
        <f t="shared" si="194"/>
        <v>0.3913783484413047</v>
      </c>
      <c r="E463" s="25">
        <v>0.3913783484413047</v>
      </c>
      <c r="F463" s="23">
        <v>0.36294251933626342</v>
      </c>
      <c r="G463" s="3">
        <v>102700753</v>
      </c>
      <c r="H463" s="4">
        <v>25653933815</v>
      </c>
      <c r="I463">
        <v>4450553752558350</v>
      </c>
      <c r="J463" s="4">
        <v>27259826106.625801</v>
      </c>
      <c r="K463" s="7">
        <f t="shared" si="211"/>
        <v>0.19116327006470149</v>
      </c>
      <c r="L463" s="7">
        <f t="shared" si="212"/>
        <v>0.25941445011856906</v>
      </c>
      <c r="M463" s="7">
        <f t="shared" si="213"/>
        <v>0.29561160654846891</v>
      </c>
      <c r="N463" s="7">
        <f t="shared" si="214"/>
        <v>0.74618932673173943</v>
      </c>
    </row>
    <row r="464" spans="1:14" x14ac:dyDescent="0.25">
      <c r="A464" s="2" t="s">
        <v>53</v>
      </c>
      <c r="B464" s="2" t="s">
        <v>17</v>
      </c>
      <c r="C464" s="24">
        <v>0.57031708911965895</v>
      </c>
      <c r="D464" s="25">
        <f t="shared" si="194"/>
        <v>0.30713354937443121</v>
      </c>
      <c r="E464" s="25">
        <v>0.30713354937443121</v>
      </c>
      <c r="F464" s="23">
        <v>-0.14939626509337267</v>
      </c>
      <c r="G464" s="3">
        <v>105293700</v>
      </c>
      <c r="H464" s="4">
        <v>26660606832</v>
      </c>
      <c r="I464">
        <v>4369828245304550</v>
      </c>
      <c r="J464" s="4">
        <v>23820200087.279701</v>
      </c>
      <c r="K464" s="7">
        <f t="shared" si="211"/>
        <v>0.19377232590277851</v>
      </c>
      <c r="L464" s="7">
        <f t="shared" si="212"/>
        <v>0.24843668265527274</v>
      </c>
      <c r="M464" s="7">
        <f t="shared" si="213"/>
        <v>0.2519503967918999</v>
      </c>
      <c r="N464" s="7">
        <f t="shared" si="214"/>
        <v>0.69415940534995113</v>
      </c>
    </row>
    <row r="465" spans="1:14" x14ac:dyDescent="0.25">
      <c r="A465" s="2" t="s">
        <v>53</v>
      </c>
      <c r="B465" s="2" t="s">
        <v>18</v>
      </c>
      <c r="C465" s="24">
        <v>0.72835502297263699</v>
      </c>
      <c r="D465" s="25">
        <f t="shared" si="194"/>
        <v>0.22363618811390731</v>
      </c>
      <c r="E465" s="25">
        <v>0.22363618811390731</v>
      </c>
      <c r="F465" s="23">
        <v>0.21415870683321092</v>
      </c>
      <c r="G465" s="3">
        <v>107948335</v>
      </c>
      <c r="H465" s="4">
        <v>27460810022</v>
      </c>
      <c r="I465">
        <v>4525463488280020</v>
      </c>
      <c r="J465" s="4">
        <v>20520384004.908798</v>
      </c>
      <c r="K465" s="7">
        <f t="shared" si="211"/>
        <v>0.19468007478168994</v>
      </c>
      <c r="L465" s="7">
        <f t="shared" si="212"/>
        <v>0.25095789227862708</v>
      </c>
      <c r="M465" s="7">
        <f t="shared" si="213"/>
        <v>0.21171009347826247</v>
      </c>
      <c r="N465" s="7">
        <f t="shared" si="214"/>
        <v>0.65734806053857953</v>
      </c>
    </row>
    <row r="466" spans="1:14" x14ac:dyDescent="0.25">
      <c r="A466" s="2" t="s">
        <v>53</v>
      </c>
      <c r="B466" s="2" t="s">
        <v>19</v>
      </c>
      <c r="C466" s="24">
        <v>0.29268292682927199</v>
      </c>
      <c r="D466" s="25">
        <f t="shared" si="194"/>
        <v>0.13369976130077835</v>
      </c>
      <c r="E466" s="25">
        <v>0.13369976130077835</v>
      </c>
      <c r="F466" s="23">
        <v>0.15756413127015922</v>
      </c>
      <c r="G466" s="3">
        <v>110668794</v>
      </c>
      <c r="H466" s="4">
        <v>28499290319</v>
      </c>
      <c r="I466">
        <v>4564074565869940</v>
      </c>
      <c r="J466" s="4">
        <v>21173236263.135799</v>
      </c>
      <c r="K466" s="7">
        <f t="shared" si="211"/>
        <v>0.1970756542792198</v>
      </c>
      <c r="L466" s="7">
        <f t="shared" si="212"/>
        <v>0.24687737719060757</v>
      </c>
      <c r="M466" s="7">
        <f t="shared" si="213"/>
        <v>0.21307578385846876</v>
      </c>
      <c r="N466" s="7">
        <f t="shared" si="214"/>
        <v>0.65702881532829616</v>
      </c>
    </row>
    <row r="467" spans="1:14" x14ac:dyDescent="0.25">
      <c r="A467" s="2" t="s">
        <v>53</v>
      </c>
      <c r="B467" s="2" t="s">
        <v>20</v>
      </c>
      <c r="C467" s="24">
        <v>8.529874213836329E-2</v>
      </c>
      <c r="D467" s="25">
        <f t="shared" si="194"/>
        <v>0.10638023883441616</v>
      </c>
      <c r="E467" s="25">
        <v>0.10638023883441616</v>
      </c>
      <c r="F467" s="23">
        <v>0.33884695008469068</v>
      </c>
      <c r="G467" s="3">
        <v>113457663</v>
      </c>
      <c r="H467" s="4">
        <v>29459894536</v>
      </c>
      <c r="I467">
        <v>4850069762122580</v>
      </c>
      <c r="J467" s="4">
        <v>21606671565.736698</v>
      </c>
      <c r="K467" s="7">
        <f t="shared" si="211"/>
        <v>0.19871079594556831</v>
      </c>
      <c r="L467" s="7">
        <f t="shared" si="212"/>
        <v>0.25589858986577524</v>
      </c>
      <c r="M467" s="7">
        <f t="shared" si="213"/>
        <v>0.21209286815816344</v>
      </c>
      <c r="N467" s="7">
        <f t="shared" si="214"/>
        <v>0.666702253969507</v>
      </c>
    </row>
    <row r="468" spans="1:14" x14ac:dyDescent="0.25">
      <c r="A468" s="2" t="s">
        <v>53</v>
      </c>
      <c r="B468" s="2" t="s">
        <v>21</v>
      </c>
      <c r="C468" s="24">
        <v>9.9963781238680396E-2</v>
      </c>
      <c r="D468" s="25">
        <f t="shared" si="194"/>
        <v>0.11555008783326182</v>
      </c>
      <c r="E468" s="25">
        <v>0.11555008783326182</v>
      </c>
      <c r="F468" s="23">
        <v>0.28703631393986728</v>
      </c>
      <c r="G468" s="3">
        <v>116319759</v>
      </c>
      <c r="H468" s="4">
        <v>30885057518</v>
      </c>
      <c r="I468">
        <v>4898512971084670</v>
      </c>
      <c r="J468" s="4">
        <v>20589337249.879501</v>
      </c>
      <c r="K468" s="7">
        <f t="shared" si="211"/>
        <v>0.20319781313813379</v>
      </c>
      <c r="L468" s="7">
        <f t="shared" si="212"/>
        <v>0.25209516115203678</v>
      </c>
      <c r="M468" s="7">
        <f t="shared" si="213"/>
        <v>0.19713371307861105</v>
      </c>
      <c r="N468" s="7">
        <f t="shared" si="214"/>
        <v>0.65242668736878162</v>
      </c>
    </row>
    <row r="469" spans="1:14" x14ac:dyDescent="0.25">
      <c r="A469" s="2" t="s">
        <v>53</v>
      </c>
      <c r="B469" s="2" t="s">
        <v>22</v>
      </c>
      <c r="C469" s="24">
        <v>6.6183733947975595E-2</v>
      </c>
      <c r="D469" s="25">
        <f t="shared" si="194"/>
        <v>0.1238861806573569</v>
      </c>
      <c r="E469" s="25">
        <v>0.1238861806573569</v>
      </c>
      <c r="F469" s="23">
        <v>-0.63402809380783354</v>
      </c>
      <c r="G469" s="3">
        <v>119260063</v>
      </c>
      <c r="H469" s="4">
        <v>32427601244</v>
      </c>
      <c r="I469">
        <v>4890551528865760</v>
      </c>
      <c r="J469" s="4">
        <v>21066520486.842899</v>
      </c>
      <c r="K469" s="7">
        <f t="shared" si="211"/>
        <v>0.20808649662307258</v>
      </c>
      <c r="L469" s="7">
        <f t="shared" si="212"/>
        <v>0.24548024369644666</v>
      </c>
      <c r="M469" s="7">
        <f t="shared" si="213"/>
        <v>0.19672964308132199</v>
      </c>
      <c r="N469" s="7">
        <f t="shared" si="214"/>
        <v>0.65029638340084128</v>
      </c>
    </row>
    <row r="470" spans="1:14" x14ac:dyDescent="0.25">
      <c r="A470" s="2" t="s">
        <v>53</v>
      </c>
      <c r="B470" s="2" t="s">
        <v>23</v>
      </c>
      <c r="C470" s="24">
        <v>6.9332921556515797E-2</v>
      </c>
      <c r="D470" s="25">
        <f t="shared" si="194"/>
        <v>0.14262804727629513</v>
      </c>
      <c r="E470" s="25">
        <v>0.14262804727629513</v>
      </c>
      <c r="F470" s="23">
        <v>0.39049806015187194</v>
      </c>
      <c r="G470" s="3">
        <v>122283850</v>
      </c>
      <c r="H470" s="4">
        <v>32545047869</v>
      </c>
      <c r="I470">
        <v>5178172195440620</v>
      </c>
      <c r="J470" s="4">
        <v>21102177419.2631</v>
      </c>
      <c r="K470" s="7">
        <f t="shared" si="211"/>
        <v>0.20367602937775406</v>
      </c>
      <c r="L470" s="7">
        <f t="shared" si="212"/>
        <v>0.2534901718171314</v>
      </c>
      <c r="M470" s="7">
        <f t="shared" si="213"/>
        <v>0.19218973807049727</v>
      </c>
      <c r="N470" s="7">
        <f t="shared" si="214"/>
        <v>0.64935593926538271</v>
      </c>
    </row>
    <row r="471" spans="1:14" x14ac:dyDescent="0.25">
      <c r="A471" s="2" t="s">
        <v>53</v>
      </c>
      <c r="B471" s="2" t="s">
        <v>24</v>
      </c>
      <c r="C471" s="24">
        <v>0.18873646209386302</v>
      </c>
      <c r="D471" s="25">
        <f t="shared" ref="D471:D510" si="215">IF(A477=A471,AVERAGE(C471:C476),"--")</f>
        <v>0.14478126288382662</v>
      </c>
      <c r="E471" s="25">
        <v>0.14478126288382662</v>
      </c>
      <c r="F471" s="23">
        <v>0.34525108356733614</v>
      </c>
      <c r="G471" s="3">
        <v>125394046</v>
      </c>
      <c r="H471" s="4">
        <v>32593799120</v>
      </c>
      <c r="I471">
        <v>5454267576173470</v>
      </c>
      <c r="J471" s="4">
        <v>21596719358.104</v>
      </c>
      <c r="K471" s="7">
        <f t="shared" si="211"/>
        <v>0.19892170720881117</v>
      </c>
      <c r="L471" s="7">
        <f t="shared" si="212"/>
        <v>0.26038338294978358</v>
      </c>
      <c r="M471" s="7">
        <f t="shared" si="213"/>
        <v>0.19181514638538941</v>
      </c>
      <c r="N471" s="7">
        <f t="shared" si="214"/>
        <v>0.65112023654398421</v>
      </c>
    </row>
    <row r="472" spans="1:14" x14ac:dyDescent="0.25">
      <c r="A472" s="2" t="s">
        <v>53</v>
      </c>
      <c r="B472" s="2" t="s">
        <v>25</v>
      </c>
      <c r="C472" s="24">
        <v>0.128765792031099</v>
      </c>
      <c r="D472" s="25">
        <f t="shared" si="215"/>
        <v>0.12230519914915988</v>
      </c>
      <c r="E472" s="25">
        <v>0.12230519914915988</v>
      </c>
      <c r="F472" s="23">
        <v>-0.19216195494653054</v>
      </c>
      <c r="G472" s="3">
        <v>128596076</v>
      </c>
      <c r="H472" s="4">
        <v>34274616277</v>
      </c>
      <c r="I472">
        <v>5154056538859190</v>
      </c>
      <c r="J472" s="4">
        <v>25426118489.683601</v>
      </c>
      <c r="K472" s="7">
        <f t="shared" ref="K472" si="216">H472/G472/food/365</f>
        <v>0.20397126698608914</v>
      </c>
      <c r="L472" s="7">
        <f t="shared" ref="L472" si="217">I472/G472/btu/365</f>
        <v>0.23992483383709481</v>
      </c>
      <c r="M472" s="7">
        <f t="shared" ref="M472" si="218">J472/G472/mangoods/365</f>
        <v>0.22020358152161951</v>
      </c>
      <c r="N472" s="7">
        <f t="shared" ref="N472" si="219">SUM(K472:M472)</f>
        <v>0.66409968234480354</v>
      </c>
    </row>
    <row r="473" spans="1:14" x14ac:dyDescent="0.25">
      <c r="A473" s="2" t="s">
        <v>53</v>
      </c>
      <c r="B473" s="2" t="s">
        <v>26</v>
      </c>
      <c r="C473" s="24">
        <v>0.140317836131437</v>
      </c>
      <c r="D473" s="25">
        <f t="shared" si="215"/>
        <v>0.12014602576868538</v>
      </c>
      <c r="E473" s="25">
        <v>0.12014602576868538</v>
      </c>
      <c r="F473" s="23">
        <v>0.31081889150387032</v>
      </c>
      <c r="G473" s="3">
        <v>131900631</v>
      </c>
      <c r="H473" s="4">
        <v>35865157058</v>
      </c>
      <c r="I473">
        <v>5708586063615530</v>
      </c>
      <c r="J473" s="4">
        <v>22678054322.208302</v>
      </c>
      <c r="K473" s="7">
        <f t="shared" ref="K473:K482" si="220">H473/G473/food/365</f>
        <v>0.20808940707299919</v>
      </c>
      <c r="L473" s="7">
        <f t="shared" ref="L473:L482" si="221">I473/G473/btu/365</f>
        <v>0.25908091415392515</v>
      </c>
      <c r="M473" s="7">
        <f t="shared" ref="M473:M482" si="222">J473/G473/mangoods/365</f>
        <v>0.19148331898822799</v>
      </c>
      <c r="N473" s="7">
        <f t="shared" ref="N473:N482" si="223">SUM(K473:M473)</f>
        <v>0.65865364021515238</v>
      </c>
    </row>
    <row r="474" spans="1:14" x14ac:dyDescent="0.25">
      <c r="A474" s="2" t="s">
        <v>53</v>
      </c>
      <c r="B474" s="2" t="s">
        <v>27</v>
      </c>
      <c r="C474" s="24">
        <v>0.14998033818325099</v>
      </c>
      <c r="D474" s="25">
        <f t="shared" si="215"/>
        <v>0.11768465372902871</v>
      </c>
      <c r="E474" s="25">
        <v>0.11768465372902871</v>
      </c>
      <c r="F474" s="23">
        <v>9.0817778521801173E-4</v>
      </c>
      <c r="G474" s="3">
        <v>135320422</v>
      </c>
      <c r="H474" s="4">
        <v>38458731699</v>
      </c>
      <c r="I474">
        <v>5899496264536310</v>
      </c>
      <c r="J474" s="4">
        <v>22437125052.6647</v>
      </c>
      <c r="K474" s="7">
        <f t="shared" si="220"/>
        <v>0.2174982281371019</v>
      </c>
      <c r="L474" s="7">
        <f t="shared" si="221"/>
        <v>0.26097885896929862</v>
      </c>
      <c r="M474" s="7">
        <f t="shared" si="222"/>
        <v>0.18466130204514239</v>
      </c>
      <c r="N474" s="7">
        <f t="shared" si="223"/>
        <v>0.66313838915154288</v>
      </c>
    </row>
    <row r="475" spans="1:14" x14ac:dyDescent="0.25">
      <c r="A475" s="2" t="s">
        <v>53</v>
      </c>
      <c r="B475" s="2" t="s">
        <v>28</v>
      </c>
      <c r="C475" s="24">
        <v>0.17863493366160502</v>
      </c>
      <c r="D475" s="25">
        <f t="shared" si="215"/>
        <v>0.11555493377255455</v>
      </c>
      <c r="E475" s="25">
        <v>0.11555493377255455</v>
      </c>
      <c r="F475" s="23">
        <v>0.26279389689618116</v>
      </c>
      <c r="G475" s="3">
        <v>138865016</v>
      </c>
      <c r="H475" s="4">
        <v>40728831856</v>
      </c>
      <c r="I475">
        <v>6545237580598410</v>
      </c>
      <c r="J475" s="4">
        <v>22953843191.555199</v>
      </c>
      <c r="K475" s="7">
        <f t="shared" si="220"/>
        <v>0.22445703132452521</v>
      </c>
      <c r="L475" s="7">
        <f t="shared" si="221"/>
        <v>0.28215406255181857</v>
      </c>
      <c r="M475" s="7">
        <f t="shared" si="222"/>
        <v>0.18409186197053257</v>
      </c>
      <c r="N475" s="7">
        <f t="shared" si="223"/>
        <v>0.69070295584687624</v>
      </c>
    </row>
    <row r="476" spans="1:14" x14ac:dyDescent="0.25">
      <c r="A476" s="2" t="s">
        <v>53</v>
      </c>
      <c r="B476" s="2" t="s">
        <v>29</v>
      </c>
      <c r="C476" s="24">
        <v>8.2252215201704809E-2</v>
      </c>
      <c r="D476" s="25">
        <f t="shared" si="215"/>
        <v>0.10384915739876473</v>
      </c>
      <c r="E476" s="25">
        <v>0.10384915739876473</v>
      </c>
      <c r="F476" s="23">
        <v>-9.1445203075435466E-2</v>
      </c>
      <c r="G476" s="3">
        <v>142538308</v>
      </c>
      <c r="H476" s="4">
        <v>43517918573</v>
      </c>
      <c r="I476">
        <v>6352627531314670</v>
      </c>
      <c r="J476" s="4">
        <v>23140416986.681499</v>
      </c>
      <c r="K476" s="7">
        <f t="shared" si="220"/>
        <v>0.23364722370972169</v>
      </c>
      <c r="L476" s="7">
        <f t="shared" si="221"/>
        <v>0.26679367800269843</v>
      </c>
      <c r="M476" s="7">
        <f t="shared" si="222"/>
        <v>0.18080548855645176</v>
      </c>
      <c r="N476" s="7">
        <f t="shared" si="223"/>
        <v>0.68124639026887179</v>
      </c>
    </row>
    <row r="477" spans="1:14" x14ac:dyDescent="0.25">
      <c r="A477" s="2" t="s">
        <v>53</v>
      </c>
      <c r="B477" s="2" t="s">
        <v>30</v>
      </c>
      <c r="C477" s="24">
        <v>5.3880079685862503E-2</v>
      </c>
      <c r="D477" s="25" t="e">
        <f>IF(#REF!=A477,AVERAGE(C477:C482),"--")</f>
        <v>#REF!</v>
      </c>
      <c r="E477" s="25">
        <v>0.11050342442365242</v>
      </c>
      <c r="F477" s="23">
        <v>0.73281727766054749</v>
      </c>
      <c r="G477" s="3">
        <v>146339977</v>
      </c>
      <c r="H477" s="4">
        <v>40782470857</v>
      </c>
      <c r="I477">
        <v>6306148614365860</v>
      </c>
      <c r="J477" s="4">
        <v>23162395235.437099</v>
      </c>
      <c r="K477" s="7">
        <f t="shared" si="220"/>
        <v>0.21327240235172615</v>
      </c>
      <c r="L477" s="7">
        <f t="shared" si="221"/>
        <v>0.25796153939216049</v>
      </c>
      <c r="M477" s="7">
        <f t="shared" si="222"/>
        <v>0.17627572680468453</v>
      </c>
      <c r="N477" s="7">
        <f t="shared" si="223"/>
        <v>0.64750966854857117</v>
      </c>
    </row>
    <row r="478" spans="1:14" x14ac:dyDescent="0.25">
      <c r="A478" s="2" t="s">
        <v>53</v>
      </c>
      <c r="B478" s="2" t="s">
        <v>31</v>
      </c>
      <c r="C478" s="24">
        <v>0.11581075174825201</v>
      </c>
      <c r="D478" s="25" t="e">
        <f>IF(#REF!=A478,AVERAGE(C478:C482),"--")</f>
        <v>#REF!</v>
      </c>
      <c r="E478" s="25">
        <v>0.11564978995105689</v>
      </c>
      <c r="F478" s="23">
        <v>-1.0431871048612873E-3</v>
      </c>
      <c r="G478" s="3">
        <v>150269623</v>
      </c>
      <c r="H478" s="4">
        <v>43400264967</v>
      </c>
      <c r="I478">
        <v>5930547963912510</v>
      </c>
      <c r="J478" s="4">
        <v>23856618762.9645</v>
      </c>
      <c r="K478" s="7">
        <f t="shared" si="220"/>
        <v>0.2210269816700581</v>
      </c>
      <c r="L478" s="7">
        <f t="shared" si="221"/>
        <v>0.23625301894523121</v>
      </c>
      <c r="M478" s="7">
        <f t="shared" si="222"/>
        <v>0.17681117979185443</v>
      </c>
      <c r="N478" s="7">
        <f t="shared" si="223"/>
        <v>0.63409118040714374</v>
      </c>
    </row>
    <row r="479" spans="1:14" x14ac:dyDescent="0.25">
      <c r="A479" s="2" t="s">
        <v>53</v>
      </c>
      <c r="B479" s="2" t="s">
        <v>32</v>
      </c>
      <c r="C479" s="24">
        <v>0.12554960389349701</v>
      </c>
      <c r="D479" s="25" t="e">
        <f>IF(#REF!=A479,AVERAGE(C479:C482),"--")</f>
        <v>#REF!</v>
      </c>
      <c r="E479" s="25">
        <v>0.10978547436709819</v>
      </c>
      <c r="F479" s="23">
        <v>-3.2538897193506999E-2</v>
      </c>
      <c r="G479" s="3">
        <v>154324933</v>
      </c>
      <c r="H479" s="4">
        <v>38864710875</v>
      </c>
      <c r="I479">
        <v>5739216038133980</v>
      </c>
      <c r="J479" s="4">
        <v>24717378140.1996</v>
      </c>
      <c r="K479" s="7">
        <f t="shared" si="220"/>
        <v>0.19272739576675141</v>
      </c>
      <c r="L479" s="7">
        <f t="shared" si="221"/>
        <v>0.2226230953470395</v>
      </c>
      <c r="M479" s="7">
        <f t="shared" si="222"/>
        <v>0.17837678539716417</v>
      </c>
      <c r="N479" s="7">
        <f t="shared" si="223"/>
        <v>0.59372727651095514</v>
      </c>
    </row>
    <row r="480" spans="1:14" x14ac:dyDescent="0.25">
      <c r="A480" s="2" t="s">
        <v>53</v>
      </c>
      <c r="B480" s="2" t="s">
        <v>33</v>
      </c>
      <c r="C480" s="24">
        <v>0.13720201844440599</v>
      </c>
      <c r="D480" s="25" t="e">
        <f>IF(#REF!=A480,AVERAGE(C480:C482),"--")</f>
        <v>#REF!</v>
      </c>
      <c r="E480" s="25">
        <v>0.10387618569029505</v>
      </c>
      <c r="F480" s="23">
        <v>0.33150386820887245</v>
      </c>
      <c r="G480" s="3">
        <v>158503197</v>
      </c>
      <c r="H480" s="4">
        <v>43036311902</v>
      </c>
      <c r="I480">
        <v>6382173714412230</v>
      </c>
      <c r="J480" s="4">
        <v>25335778697.965401</v>
      </c>
      <c r="K480" s="7">
        <f t="shared" si="220"/>
        <v>0.20778831864681815</v>
      </c>
      <c r="L480" s="7">
        <f t="shared" si="221"/>
        <v>0.2410373453508376</v>
      </c>
      <c r="M480" s="7">
        <f t="shared" si="222"/>
        <v>0.17801977960368753</v>
      </c>
      <c r="N480" s="7">
        <f t="shared" si="223"/>
        <v>0.62684544360134331</v>
      </c>
    </row>
    <row r="481" spans="1:14" x14ac:dyDescent="0.25">
      <c r="A481" s="2" t="s">
        <v>53</v>
      </c>
      <c r="B481" s="2" t="s">
        <v>34</v>
      </c>
      <c r="C481" s="24">
        <v>0.108400275418866</v>
      </c>
      <c r="D481" s="25" t="e">
        <f>IF(#REF!=A481,AVERAGE(C481:C482),"--")</f>
        <v>#REF!</v>
      </c>
      <c r="E481" s="25">
        <v>0.10713475020393304</v>
      </c>
      <c r="F481" s="23">
        <v>0.17091882597908614</v>
      </c>
      <c r="G481" s="3">
        <v>162805071</v>
      </c>
      <c r="H481" s="4">
        <v>40714654059</v>
      </c>
      <c r="I481">
        <v>6974228428620140</v>
      </c>
      <c r="J481" s="4">
        <v>29849450759.877602</v>
      </c>
      <c r="K481" s="7">
        <f t="shared" si="220"/>
        <v>0.19138457405994108</v>
      </c>
      <c r="L481" s="7">
        <f t="shared" si="221"/>
        <v>0.25643776364171184</v>
      </c>
      <c r="M481" s="7">
        <f t="shared" si="222"/>
        <v>0.20419280955852834</v>
      </c>
      <c r="N481" s="7">
        <f t="shared" si="223"/>
        <v>0.65201514726018128</v>
      </c>
    </row>
    <row r="482" spans="1:14" x14ac:dyDescent="0.25">
      <c r="A482" s="2" t="s">
        <v>53</v>
      </c>
      <c r="B482" s="2" t="s">
        <v>35</v>
      </c>
      <c r="C482" s="24">
        <v>0.122177817351031</v>
      </c>
      <c r="D482" s="25" t="e">
        <f>IF(#REF!=A482,AVERAGE(C482:C482),"--")</f>
        <v>#REF!</v>
      </c>
      <c r="E482" s="25">
        <v>0.11660727093448353</v>
      </c>
      <c r="F482" s="23">
        <v>-4.5827738399993212E-2</v>
      </c>
      <c r="G482" s="3">
        <v>167228767</v>
      </c>
      <c r="H482" s="4">
        <v>44207180553</v>
      </c>
      <c r="I482">
        <v>6996188030440580</v>
      </c>
      <c r="J482" s="4">
        <v>33866965790.806301</v>
      </c>
      <c r="K482" s="7">
        <f t="shared" si="220"/>
        <v>0.20230468417882091</v>
      </c>
      <c r="L482" s="7">
        <f t="shared" si="221"/>
        <v>0.25044030640657866</v>
      </c>
      <c r="M482" s="7">
        <f t="shared" si="222"/>
        <v>0.22554714278209703</v>
      </c>
      <c r="N482" s="7">
        <f t="shared" si="223"/>
        <v>0.67829213336749661</v>
      </c>
    </row>
    <row r="483" spans="1:14" x14ac:dyDescent="0.25">
      <c r="A483" s="2" t="s">
        <v>54</v>
      </c>
      <c r="B483" s="2" t="s">
        <v>17</v>
      </c>
      <c r="C483" s="24">
        <v>0.12368194393694801</v>
      </c>
      <c r="D483" s="25">
        <f t="shared" si="215"/>
        <v>9.4719526201376095E-2</v>
      </c>
      <c r="E483" s="25">
        <v>9.4719526201376095E-2</v>
      </c>
      <c r="F483" s="23">
        <v>-0.13937975588222917</v>
      </c>
      <c r="G483" s="3">
        <v>120362762</v>
      </c>
      <c r="H483" s="4">
        <v>26796650994</v>
      </c>
      <c r="I483">
        <v>1001491656634180</v>
      </c>
      <c r="J483" s="4">
        <v>12038744666.824699</v>
      </c>
      <c r="K483" s="7">
        <f t="shared" ref="K483:K490" si="224">H483/G483/food/365</f>
        <v>0.17037759507440778</v>
      </c>
      <c r="L483" s="7">
        <f t="shared" ref="L483:L490" si="225">I483/G483/btu/365</f>
        <v>4.9809127177250188E-2</v>
      </c>
      <c r="M483" s="7">
        <f t="shared" ref="M483:M490" si="226">J483/G483/mangoods/365</f>
        <v>0.1113938173061102</v>
      </c>
      <c r="N483" s="7">
        <f t="shared" ref="N483:N490" si="227">SUM(K483:M483)</f>
        <v>0.33158053955776817</v>
      </c>
    </row>
    <row r="484" spans="1:14" x14ac:dyDescent="0.25">
      <c r="A484" s="2" t="s">
        <v>54</v>
      </c>
      <c r="B484" s="2" t="s">
        <v>18</v>
      </c>
      <c r="C484" s="24">
        <v>0.123435785170513</v>
      </c>
      <c r="D484" s="25">
        <f t="shared" si="215"/>
        <v>8.13836430667461E-2</v>
      </c>
      <c r="E484" s="25">
        <v>8.13836430667461E-2</v>
      </c>
      <c r="F484" s="23">
        <v>0.12521778776480552</v>
      </c>
      <c r="G484" s="3">
        <v>123776839</v>
      </c>
      <c r="H484" s="4">
        <v>28847796377</v>
      </c>
      <c r="I484">
        <v>1024272707802700.1</v>
      </c>
      <c r="J484" s="4">
        <v>12344007500.7283</v>
      </c>
      <c r="K484" s="7">
        <f t="shared" si="224"/>
        <v>0.17835995958815642</v>
      </c>
      <c r="L484" s="7">
        <f t="shared" si="225"/>
        <v>4.9537028806898982E-2</v>
      </c>
      <c r="M484" s="7">
        <f t="shared" si="226"/>
        <v>0.11106796579591918</v>
      </c>
      <c r="N484" s="7">
        <f t="shared" si="227"/>
        <v>0.33896495419097461</v>
      </c>
    </row>
    <row r="485" spans="1:14" x14ac:dyDescent="0.25">
      <c r="A485" s="2" t="s">
        <v>54</v>
      </c>
      <c r="B485" s="2" t="s">
        <v>19</v>
      </c>
      <c r="C485" s="24">
        <v>0.103738085885002</v>
      </c>
      <c r="D485" s="25">
        <f t="shared" si="215"/>
        <v>6.6058114614837529E-2</v>
      </c>
      <c r="E485" s="25">
        <v>6.6058114614837529E-2</v>
      </c>
      <c r="F485" s="23">
        <v>0.12265024673313762</v>
      </c>
      <c r="G485" s="3">
        <v>127349290</v>
      </c>
      <c r="H485" s="4">
        <v>28848456811</v>
      </c>
      <c r="I485">
        <v>1049099420440549.9</v>
      </c>
      <c r="J485" s="4">
        <v>12804769008.436899</v>
      </c>
      <c r="K485" s="7">
        <f t="shared" si="224"/>
        <v>0.17336050655076302</v>
      </c>
      <c r="L485" s="7">
        <f t="shared" si="225"/>
        <v>4.9314412103716739E-2</v>
      </c>
      <c r="M485" s="7">
        <f t="shared" si="226"/>
        <v>0.11198174965780987</v>
      </c>
      <c r="N485" s="7">
        <f t="shared" si="227"/>
        <v>0.33465666831228963</v>
      </c>
    </row>
    <row r="486" spans="1:14" x14ac:dyDescent="0.25">
      <c r="A486" s="2" t="s">
        <v>54</v>
      </c>
      <c r="B486" s="2" t="s">
        <v>20</v>
      </c>
      <c r="C486" s="24">
        <v>0.11375492886512201</v>
      </c>
      <c r="D486" s="25">
        <f t="shared" si="215"/>
        <v>5.4252341510889791E-2</v>
      </c>
      <c r="E486" s="25">
        <v>5.4252341510889791E-2</v>
      </c>
      <c r="F486" s="23">
        <v>-9.8886933879876571E-2</v>
      </c>
      <c r="G486" s="3">
        <v>131057431</v>
      </c>
      <c r="H486" s="4">
        <v>29505621814</v>
      </c>
      <c r="I486">
        <v>1063451543594720</v>
      </c>
      <c r="J486" s="4">
        <v>12795300392.782</v>
      </c>
      <c r="K486" s="7">
        <f t="shared" si="224"/>
        <v>0.17229284002945422</v>
      </c>
      <c r="L486" s="7">
        <f t="shared" si="225"/>
        <v>4.8574663011733223E-2</v>
      </c>
      <c r="M486" s="7">
        <f t="shared" si="226"/>
        <v>0.10873287316415334</v>
      </c>
      <c r="N486" s="7">
        <f t="shared" si="227"/>
        <v>0.32960037620534077</v>
      </c>
    </row>
    <row r="487" spans="1:14" x14ac:dyDescent="0.25">
      <c r="A487" s="2" t="s">
        <v>54</v>
      </c>
      <c r="B487" s="2" t="s">
        <v>21</v>
      </c>
      <c r="C487" s="24">
        <v>6.22800415424547E-2</v>
      </c>
      <c r="D487" s="25">
        <f t="shared" si="215"/>
        <v>4.0150077867694083E-2</v>
      </c>
      <c r="E487" s="25">
        <v>4.0150077867694083E-2</v>
      </c>
      <c r="F487" s="23">
        <v>2.3981861616147349E-2</v>
      </c>
      <c r="G487" s="3">
        <v>134843233</v>
      </c>
      <c r="H487" s="4">
        <v>31055522812</v>
      </c>
      <c r="I487">
        <v>1070196055471500</v>
      </c>
      <c r="J487" s="4">
        <v>13681882882.8722</v>
      </c>
      <c r="K487" s="7">
        <f t="shared" si="224"/>
        <v>0.17625189584997056</v>
      </c>
      <c r="L487" s="7">
        <f t="shared" si="225"/>
        <v>4.751031723726501E-2</v>
      </c>
      <c r="M487" s="7">
        <f t="shared" si="226"/>
        <v>0.11300267919870667</v>
      </c>
      <c r="N487" s="7">
        <f t="shared" si="227"/>
        <v>0.33676489228594225</v>
      </c>
    </row>
    <row r="488" spans="1:14" x14ac:dyDescent="0.25">
      <c r="A488" s="2" t="s">
        <v>54</v>
      </c>
      <c r="B488" s="2" t="s">
        <v>22</v>
      </c>
      <c r="C488" s="24">
        <v>4.1426371808216803E-2</v>
      </c>
      <c r="D488" s="25">
        <f t="shared" si="215"/>
        <v>4.2177778766330602E-2</v>
      </c>
      <c r="E488" s="25">
        <v>4.2177778766330602E-2</v>
      </c>
      <c r="F488" s="23">
        <v>-0.11324537079075492</v>
      </c>
      <c r="G488" s="3">
        <v>138624621</v>
      </c>
      <c r="H488" s="4">
        <v>31477392679</v>
      </c>
      <c r="I488">
        <v>1104547590643250</v>
      </c>
      <c r="J488" s="4">
        <v>14238530794.0662</v>
      </c>
      <c r="K488" s="7">
        <f t="shared" si="224"/>
        <v>0.1737730761036827</v>
      </c>
      <c r="L488" s="7">
        <f t="shared" si="225"/>
        <v>4.7697739995431275E-2</v>
      </c>
      <c r="M488" s="7">
        <f t="shared" si="226"/>
        <v>0.11439231142368994</v>
      </c>
      <c r="N488" s="7">
        <f t="shared" si="227"/>
        <v>0.33586312752280389</v>
      </c>
    </row>
    <row r="489" spans="1:14" x14ac:dyDescent="0.25">
      <c r="A489" s="2" t="s">
        <v>54</v>
      </c>
      <c r="B489" s="2" t="s">
        <v>23</v>
      </c>
      <c r="C489" s="24">
        <v>4.3666645129168097E-2</v>
      </c>
      <c r="D489" s="25">
        <f t="shared" si="215"/>
        <v>5.0378929082134795E-2</v>
      </c>
      <c r="E489" s="25">
        <v>5.0378929082134795E-2</v>
      </c>
      <c r="F489" s="23">
        <v>8.1785528616664438E-2</v>
      </c>
      <c r="G489" s="3">
        <v>142343578</v>
      </c>
      <c r="H489" s="4">
        <v>32512025623</v>
      </c>
      <c r="I489">
        <v>1162206838307760</v>
      </c>
      <c r="J489" s="4">
        <v>14456975757.787701</v>
      </c>
      <c r="K489" s="7">
        <f t="shared" si="224"/>
        <v>0.17479550459708643</v>
      </c>
      <c r="L489" s="7">
        <f t="shared" si="225"/>
        <v>4.8876408876879565E-2</v>
      </c>
      <c r="M489" s="7">
        <f t="shared" si="226"/>
        <v>0.11311276091516291</v>
      </c>
      <c r="N489" s="7">
        <f t="shared" si="227"/>
        <v>0.3367846743891289</v>
      </c>
    </row>
    <row r="490" spans="1:14" x14ac:dyDescent="0.25">
      <c r="A490" s="2" t="s">
        <v>54</v>
      </c>
      <c r="B490" s="2" t="s">
        <v>24</v>
      </c>
      <c r="C490" s="24">
        <v>3.14826144590616E-2</v>
      </c>
      <c r="D490" s="25">
        <f t="shared" si="215"/>
        <v>5.6302962228253255E-2</v>
      </c>
      <c r="E490" s="25">
        <v>5.6302962228253255E-2</v>
      </c>
      <c r="F490" s="23">
        <v>-8.7529216452958747E-2</v>
      </c>
      <c r="G490" s="3">
        <v>145978402</v>
      </c>
      <c r="H490" s="4">
        <v>31568908554</v>
      </c>
      <c r="I490">
        <v>1134666702170680</v>
      </c>
      <c r="J490" s="4">
        <v>15799691083.2936</v>
      </c>
      <c r="K490" s="7">
        <f t="shared" si="224"/>
        <v>0.16549888446981723</v>
      </c>
      <c r="L490" s="7">
        <f t="shared" si="225"/>
        <v>4.6530042165947423E-2</v>
      </c>
      <c r="M490" s="7">
        <f t="shared" si="226"/>
        <v>0.12054023086753908</v>
      </c>
      <c r="N490" s="7">
        <f t="shared" si="227"/>
        <v>0.33256915750330374</v>
      </c>
    </row>
    <row r="491" spans="1:14" x14ac:dyDescent="0.25">
      <c r="A491" s="2" t="s">
        <v>54</v>
      </c>
      <c r="B491" s="2" t="s">
        <v>25</v>
      </c>
      <c r="C491" s="24">
        <v>3.2903447261315596E-2</v>
      </c>
      <c r="D491" s="25">
        <f t="shared" si="215"/>
        <v>6.3720333835922571E-2</v>
      </c>
      <c r="E491" s="25">
        <v>6.3720333835922571E-2</v>
      </c>
      <c r="F491" s="23">
        <v>0.12802834434549459</v>
      </c>
      <c r="G491" s="3">
        <v>149549700</v>
      </c>
      <c r="H491" s="4">
        <v>32141242484</v>
      </c>
      <c r="I491">
        <v>1159002338461760</v>
      </c>
      <c r="J491" s="4">
        <v>16504398171.089899</v>
      </c>
      <c r="K491" s="7">
        <f t="shared" ref="K491" si="228">H491/G491/food/365</f>
        <v>0.1644755032938516</v>
      </c>
      <c r="L491" s="7">
        <f t="shared" ref="L491" si="229">I491/G491/btu/365</f>
        <v>4.6393005342769821E-2</v>
      </c>
      <c r="M491" s="7">
        <f t="shared" ref="M491" si="230">J491/G491/mangoods/365</f>
        <v>0.12290970456960232</v>
      </c>
      <c r="N491" s="7">
        <f t="shared" ref="N491" si="231">SUM(K491:M491)</f>
        <v>0.33377821320622375</v>
      </c>
    </row>
    <row r="492" spans="1:14" x14ac:dyDescent="0.25">
      <c r="A492" s="2" t="s">
        <v>54</v>
      </c>
      <c r="B492" s="2" t="s">
        <v>26</v>
      </c>
      <c r="C492" s="24">
        <v>2.9141347005947699E-2</v>
      </c>
      <c r="D492" s="25">
        <f t="shared" si="215"/>
        <v>9.2046627780628956E-2</v>
      </c>
      <c r="E492" s="25">
        <v>9.2046627780628956E-2</v>
      </c>
      <c r="F492" s="23">
        <v>2.4617996604414216E-2</v>
      </c>
      <c r="G492" s="3">
        <v>153093373</v>
      </c>
      <c r="H492" s="4">
        <v>33514412335</v>
      </c>
      <c r="I492">
        <v>1265546054272500</v>
      </c>
      <c r="J492" s="4">
        <v>17643781554.357601</v>
      </c>
      <c r="K492" s="7">
        <f t="shared" ref="K492:K501" si="232">H492/G492/food/365</f>
        <v>0.16753259895323896</v>
      </c>
      <c r="L492" s="7">
        <f t="shared" ref="L492:L501" si="233">I492/G492/btu/365</f>
        <v>4.9485196992574879E-2</v>
      </c>
      <c r="M492" s="7">
        <f t="shared" ref="M492:M501" si="234">J492/G492/mangoods/365</f>
        <v>0.12835337979027195</v>
      </c>
      <c r="N492" s="7">
        <f t="shared" ref="N492:N501" si="235">SUM(K492:M492)</f>
        <v>0.34537117573608578</v>
      </c>
    </row>
    <row r="493" spans="1:14" x14ac:dyDescent="0.25">
      <c r="A493" s="2" t="s">
        <v>54</v>
      </c>
      <c r="B493" s="2" t="s">
        <v>27</v>
      </c>
      <c r="C493" s="24">
        <v>7.4446246934273791E-2</v>
      </c>
      <c r="D493" s="25">
        <f t="shared" si="215"/>
        <v>0.10993601171959787</v>
      </c>
      <c r="E493" s="25">
        <v>0.10993601171959787</v>
      </c>
      <c r="F493" s="23">
        <v>0.10697321181993913</v>
      </c>
      <c r="G493" s="3">
        <v>156664697</v>
      </c>
      <c r="H493" s="4">
        <v>34808790328</v>
      </c>
      <c r="I493">
        <v>1343756494684070</v>
      </c>
      <c r="J493" s="4">
        <v>20115814599.165798</v>
      </c>
      <c r="K493" s="7">
        <f t="shared" si="232"/>
        <v>0.17003639814506194</v>
      </c>
      <c r="L493" s="7">
        <f t="shared" si="233"/>
        <v>5.134559303098394E-2</v>
      </c>
      <c r="M493" s="7">
        <f t="shared" si="234"/>
        <v>0.14300081399303693</v>
      </c>
      <c r="N493" s="7">
        <f t="shared" si="235"/>
        <v>0.36438280516908284</v>
      </c>
    </row>
    <row r="494" spans="1:14" x14ac:dyDescent="0.25">
      <c r="A494" s="2" t="s">
        <v>54</v>
      </c>
      <c r="B494" s="2" t="s">
        <v>28</v>
      </c>
      <c r="C494" s="24">
        <v>9.0633273703042014E-2</v>
      </c>
      <c r="D494" s="25">
        <f t="shared" si="215"/>
        <v>0.11909308816970056</v>
      </c>
      <c r="E494" s="25">
        <v>0.11909308816970056</v>
      </c>
      <c r="F494" s="23">
        <v>0.17036311699327666</v>
      </c>
      <c r="G494" s="3">
        <v>160304008</v>
      </c>
      <c r="H494" s="4">
        <v>36521576537</v>
      </c>
      <c r="I494">
        <v>1511117325794810</v>
      </c>
      <c r="J494" s="4">
        <v>23235174916.7327</v>
      </c>
      <c r="K494" s="7">
        <f t="shared" si="232"/>
        <v>0.17435292777265818</v>
      </c>
      <c r="L494" s="7">
        <f t="shared" si="233"/>
        <v>5.642967449260157E-2</v>
      </c>
      <c r="M494" s="7">
        <f t="shared" si="234"/>
        <v>0.16142604025328522</v>
      </c>
      <c r="N494" s="7">
        <f t="shared" si="235"/>
        <v>0.39220864251854498</v>
      </c>
    </row>
    <row r="495" spans="1:14" x14ac:dyDescent="0.25">
      <c r="A495" s="2" t="s">
        <v>54</v>
      </c>
      <c r="B495" s="2" t="s">
        <v>29</v>
      </c>
      <c r="C495" s="24">
        <v>7.92108440058788E-2</v>
      </c>
      <c r="D495" s="25">
        <f t="shared" si="215"/>
        <v>0.12384769707190639</v>
      </c>
      <c r="E495" s="25">
        <v>0.12384769707190639</v>
      </c>
      <c r="F495" s="23">
        <v>0.24801624309215597</v>
      </c>
      <c r="G495" s="3">
        <v>164022627</v>
      </c>
      <c r="H495" s="4">
        <v>37726310319</v>
      </c>
      <c r="I495">
        <v>1663975104084660</v>
      </c>
      <c r="J495" s="4">
        <v>25245818942.559601</v>
      </c>
      <c r="K495" s="7">
        <f t="shared" si="232"/>
        <v>0.17602107877604414</v>
      </c>
      <c r="L495" s="7">
        <f t="shared" si="233"/>
        <v>6.0729093979646327E-2</v>
      </c>
      <c r="M495" s="7">
        <f t="shared" si="234"/>
        <v>0.17141851494773577</v>
      </c>
      <c r="N495" s="7">
        <f t="shared" si="235"/>
        <v>0.40816868770342624</v>
      </c>
    </row>
    <row r="496" spans="1:14" x14ac:dyDescent="0.25">
      <c r="A496" s="2" t="s">
        <v>54</v>
      </c>
      <c r="B496" s="2" t="s">
        <v>30</v>
      </c>
      <c r="C496" s="24">
        <v>7.59868441050775E-2</v>
      </c>
      <c r="D496" s="25" t="e">
        <f>IF(#REF!=A496,AVERAGE(C496:C501),"--")</f>
        <v>#REF!</v>
      </c>
      <c r="E496" s="25">
        <v>0.12678314283852127</v>
      </c>
      <c r="F496" s="23">
        <v>0.26758729060715902</v>
      </c>
      <c r="G496" s="3">
        <v>167808105</v>
      </c>
      <c r="H496" s="4">
        <v>39903342762</v>
      </c>
      <c r="I496">
        <v>1669450626871460</v>
      </c>
      <c r="J496" s="4">
        <v>27526211523.217899</v>
      </c>
      <c r="K496" s="7">
        <f t="shared" si="232"/>
        <v>0.18197865653895165</v>
      </c>
      <c r="L496" s="7">
        <f t="shared" si="233"/>
        <v>5.9554473214809285E-2</v>
      </c>
      <c r="M496" s="7">
        <f t="shared" si="234"/>
        <v>0.18268611416817432</v>
      </c>
      <c r="N496" s="7">
        <f t="shared" si="235"/>
        <v>0.42421924392193522</v>
      </c>
    </row>
    <row r="497" spans="1:14" x14ac:dyDescent="0.25">
      <c r="A497" s="2" t="s">
        <v>54</v>
      </c>
      <c r="B497" s="2" t="s">
        <v>31</v>
      </c>
      <c r="C497" s="24">
        <v>0.202861210929554</v>
      </c>
      <c r="D497" s="25" t="e">
        <f>IF(#REF!=A497,AVERAGE(C497:C501),"--")</f>
        <v>#REF!</v>
      </c>
      <c r="E497" s="25">
        <v>0.12693892901933451</v>
      </c>
      <c r="F497" s="23">
        <v>0.22612386518670724</v>
      </c>
      <c r="G497" s="3">
        <v>171648986</v>
      </c>
      <c r="H497" s="4">
        <v>41430784151</v>
      </c>
      <c r="I497">
        <v>1672844207796150</v>
      </c>
      <c r="J497" s="4">
        <v>29205888391.951302</v>
      </c>
      <c r="K497" s="7">
        <f t="shared" si="232"/>
        <v>0.18471663987154147</v>
      </c>
      <c r="L497" s="7">
        <f t="shared" si="233"/>
        <v>5.8340211030338575E-2</v>
      </c>
      <c r="M497" s="7">
        <f t="shared" si="234"/>
        <v>0.18949650633462817</v>
      </c>
      <c r="N497" s="7">
        <f t="shared" si="235"/>
        <v>0.43255335723650823</v>
      </c>
    </row>
    <row r="498" spans="1:14" x14ac:dyDescent="0.25">
      <c r="A498" s="2" t="s">
        <v>54</v>
      </c>
      <c r="B498" s="2" t="s">
        <v>32</v>
      </c>
      <c r="C498" s="24">
        <v>0.136477650639761</v>
      </c>
      <c r="D498" s="25" t="e">
        <f>IF(#REF!=A498,AVERAGE(C498:C501),"--")</f>
        <v>#REF!</v>
      </c>
      <c r="E498" s="25">
        <v>0.10511103391185926</v>
      </c>
      <c r="F498" s="23">
        <v>-0.11401694044469357</v>
      </c>
      <c r="G498" s="3">
        <v>175525609</v>
      </c>
      <c r="H498" s="4">
        <v>42276292337</v>
      </c>
      <c r="I498">
        <v>1693007938232230</v>
      </c>
      <c r="J498" s="4">
        <v>27986257052.256401</v>
      </c>
      <c r="K498" s="7">
        <f t="shared" si="232"/>
        <v>0.1843234169668713</v>
      </c>
      <c r="L498" s="7">
        <f t="shared" si="233"/>
        <v>5.7739397385976193E-2</v>
      </c>
      <c r="M498" s="7">
        <f t="shared" si="234"/>
        <v>0.17757276562098584</v>
      </c>
      <c r="N498" s="7">
        <f t="shared" si="235"/>
        <v>0.41963557997383333</v>
      </c>
    </row>
    <row r="499" spans="1:14" x14ac:dyDescent="0.25">
      <c r="A499" s="2" t="s">
        <v>54</v>
      </c>
      <c r="B499" s="2" t="s">
        <v>33</v>
      </c>
      <c r="C499" s="24">
        <v>0.12938870563489002</v>
      </c>
      <c r="D499" s="25" t="e">
        <f>IF(#REF!=A499,AVERAGE(C499:C501),"--")</f>
        <v>#REF!</v>
      </c>
      <c r="E499" s="25">
        <v>8.6580305759469511E-2</v>
      </c>
      <c r="F499" s="23">
        <v>0.11366561130733288</v>
      </c>
      <c r="G499" s="3">
        <v>179424641</v>
      </c>
      <c r="H499" s="4">
        <v>41879665094</v>
      </c>
      <c r="I499">
        <v>1761309966781990</v>
      </c>
      <c r="J499" s="4">
        <v>28370137829.307598</v>
      </c>
      <c r="K499" s="7">
        <f t="shared" si="232"/>
        <v>0.17862622615962181</v>
      </c>
      <c r="L499" s="7">
        <f t="shared" si="233"/>
        <v>5.8763471979018198E-2</v>
      </c>
      <c r="M499" s="7">
        <f t="shared" si="234"/>
        <v>0.17609676921852302</v>
      </c>
      <c r="N499" s="7">
        <f t="shared" si="235"/>
        <v>0.41348646735716305</v>
      </c>
    </row>
    <row r="500" spans="1:14" x14ac:dyDescent="0.25">
      <c r="A500" s="2" t="s">
        <v>54</v>
      </c>
      <c r="B500" s="2" t="s">
        <v>34</v>
      </c>
      <c r="C500" s="24">
        <v>0.119160927116277</v>
      </c>
      <c r="D500" s="25" t="e">
        <f>IF(#REF!=A500,AVERAGE(C500:C501),"--")</f>
        <v>#REF!</v>
      </c>
      <c r="E500" s="25">
        <v>7.1290720092930915E-2</v>
      </c>
      <c r="F500" s="23">
        <v>0.14948654548694651</v>
      </c>
      <c r="G500" s="3">
        <v>183340592</v>
      </c>
      <c r="H500" s="4">
        <v>44555658086</v>
      </c>
      <c r="I500">
        <v>1733568098210020</v>
      </c>
      <c r="J500" s="4">
        <v>29079365799.897701</v>
      </c>
      <c r="K500" s="7">
        <f t="shared" si="232"/>
        <v>0.18598089876297511</v>
      </c>
      <c r="L500" s="7">
        <f t="shared" si="233"/>
        <v>5.6602552734726731E-2</v>
      </c>
      <c r="M500" s="7">
        <f t="shared" si="234"/>
        <v>0.1766437719167808</v>
      </c>
      <c r="N500" s="7">
        <f t="shared" si="235"/>
        <v>0.4192272234144826</v>
      </c>
    </row>
    <row r="501" spans="1:14" x14ac:dyDescent="0.25">
      <c r="A501" s="2" t="s">
        <v>54</v>
      </c>
      <c r="B501" s="2" t="s">
        <v>35</v>
      </c>
      <c r="C501" s="24">
        <v>9.6823518605567996E-2</v>
      </c>
      <c r="D501" s="25" t="e">
        <f>IF(#REF!=A501,AVERAGE(C501:C501),"--")</f>
        <v>#REF!</v>
      </c>
      <c r="E501" s="25">
        <v>5.8239521707428139E-2</v>
      </c>
      <c r="F501" s="23">
        <v>0.16970268057419435</v>
      </c>
      <c r="G501" s="3">
        <v>187281475</v>
      </c>
      <c r="H501" s="4">
        <v>44411654704</v>
      </c>
      <c r="I501">
        <v>1902460595671820</v>
      </c>
      <c r="J501" s="4">
        <v>29685532007.4533</v>
      </c>
      <c r="K501" s="7">
        <f t="shared" si="232"/>
        <v>0.18147894350640331</v>
      </c>
      <c r="L501" s="7">
        <f t="shared" si="233"/>
        <v>6.0809942137580175E-2</v>
      </c>
      <c r="M501" s="7">
        <f t="shared" si="234"/>
        <v>0.17653143185815803</v>
      </c>
      <c r="N501" s="7">
        <f t="shared" si="235"/>
        <v>0.41882031750214155</v>
      </c>
    </row>
    <row r="502" spans="1:14" x14ac:dyDescent="0.25">
      <c r="A502" s="2" t="s">
        <v>55</v>
      </c>
      <c r="B502" s="2" t="s">
        <v>14</v>
      </c>
      <c r="C502" s="24">
        <v>0.192614585266282</v>
      </c>
      <c r="D502" s="25">
        <f t="shared" si="215"/>
        <v>7.4977006676309535E-2</v>
      </c>
      <c r="E502" s="25">
        <v>7.4977006676309535E-2</v>
      </c>
      <c r="F502" s="23">
        <v>0.10527335854740372</v>
      </c>
      <c r="G502" s="3">
        <v>63454786</v>
      </c>
      <c r="H502" s="4">
        <v>18939796822</v>
      </c>
      <c r="I502">
        <v>148948351193864</v>
      </c>
      <c r="J502" s="4">
        <v>22518336882.032902</v>
      </c>
      <c r="K502" s="7">
        <f t="shared" ref="K502:K505" si="236">H502/G502/food/365</f>
        <v>0.2284204805514658</v>
      </c>
      <c r="L502" s="7">
        <f t="shared" ref="L502:L505" si="237">I502/G502/btu/365</f>
        <v>1.4051576667228845E-2</v>
      </c>
      <c r="M502" s="7">
        <f t="shared" ref="M502:M505" si="238">J502/G502/mangoods/365</f>
        <v>0.39522458916496056</v>
      </c>
      <c r="N502" s="7">
        <f t="shared" ref="N502:N505" si="239">SUM(K502:M502)</f>
        <v>0.6376966463836552</v>
      </c>
    </row>
    <row r="503" spans="1:14" x14ac:dyDescent="0.25">
      <c r="A503" s="2" t="s">
        <v>55</v>
      </c>
      <c r="B503" s="2" t="s">
        <v>15</v>
      </c>
      <c r="C503" s="24">
        <v>8.6510035786526399E-2</v>
      </c>
      <c r="D503" s="25">
        <f t="shared" si="215"/>
        <v>5.0923260525725794E-2</v>
      </c>
      <c r="E503" s="25">
        <v>5.0923260525725794E-2</v>
      </c>
      <c r="F503" s="23">
        <v>9.7225423100431918E-2</v>
      </c>
      <c r="G503" s="3">
        <v>65020116</v>
      </c>
      <c r="H503" s="4">
        <v>18862300827</v>
      </c>
      <c r="I503">
        <v>156379273331721</v>
      </c>
      <c r="J503" s="4">
        <v>22129239460.833</v>
      </c>
      <c r="K503" s="7">
        <f t="shared" si="236"/>
        <v>0.22200923272570453</v>
      </c>
      <c r="L503" s="7">
        <f t="shared" si="237"/>
        <v>1.4397437162890879E-2</v>
      </c>
      <c r="M503" s="7">
        <f t="shared" si="238"/>
        <v>0.37904500399544566</v>
      </c>
      <c r="N503" s="7">
        <f t="shared" si="239"/>
        <v>0.61545167388404109</v>
      </c>
    </row>
    <row r="504" spans="1:14" x14ac:dyDescent="0.25">
      <c r="A504" s="2" t="s">
        <v>55</v>
      </c>
      <c r="B504" s="2" t="s">
        <v>16</v>
      </c>
      <c r="C504" s="24">
        <v>6.7163110410997304E-2</v>
      </c>
      <c r="D504" s="25">
        <f t="shared" si="215"/>
        <v>4.7366344448945254E-2</v>
      </c>
      <c r="E504" s="25">
        <v>4.7366344448945254E-2</v>
      </c>
      <c r="F504" s="23">
        <v>7.1044364486493317E-2</v>
      </c>
      <c r="G504" s="3">
        <v>66593904</v>
      </c>
      <c r="H504" s="4">
        <v>19588402826</v>
      </c>
      <c r="I504">
        <v>163869760797670</v>
      </c>
      <c r="J504" s="4">
        <v>22294273828.474899</v>
      </c>
      <c r="K504" s="7">
        <f t="shared" si="236"/>
        <v>0.22510682351408573</v>
      </c>
      <c r="L504" s="7">
        <f t="shared" si="237"/>
        <v>1.4730520236820413E-2</v>
      </c>
      <c r="M504" s="7">
        <f t="shared" si="238"/>
        <v>0.37284719808852962</v>
      </c>
      <c r="N504" s="7">
        <f t="shared" si="239"/>
        <v>0.61268454183943577</v>
      </c>
    </row>
    <row r="505" spans="1:14" x14ac:dyDescent="0.25">
      <c r="A505" s="2" t="s">
        <v>55</v>
      </c>
      <c r="B505" s="2" t="s">
        <v>24</v>
      </c>
      <c r="C505" s="24">
        <v>5.3455019556714001E-2</v>
      </c>
      <c r="D505" s="25">
        <f t="shared" si="215"/>
        <v>4.5314546159629925E-2</v>
      </c>
      <c r="E505" s="25">
        <v>4.5314546159629925E-2</v>
      </c>
      <c r="F505" s="23">
        <v>0.13495454443692445</v>
      </c>
      <c r="G505" s="3">
        <v>79672873</v>
      </c>
      <c r="H505" s="4">
        <v>23937914142</v>
      </c>
      <c r="I505">
        <v>232812041430552</v>
      </c>
      <c r="J505" s="4">
        <v>29973156715.475899</v>
      </c>
      <c r="K505" s="7">
        <f t="shared" si="236"/>
        <v>0.22993227470023375</v>
      </c>
      <c r="L505" s="7">
        <f t="shared" si="237"/>
        <v>1.7492371889845593E-2</v>
      </c>
      <c r="M505" s="7">
        <f t="shared" si="238"/>
        <v>0.41898071617024041</v>
      </c>
      <c r="N505" s="7">
        <f t="shared" si="239"/>
        <v>0.6664053627603197</v>
      </c>
    </row>
    <row r="506" spans="1:14" x14ac:dyDescent="0.25">
      <c r="A506" s="2" t="s">
        <v>55</v>
      </c>
      <c r="B506" s="2" t="s">
        <v>25</v>
      </c>
      <c r="C506" s="24">
        <v>2.7227722772276901E-2</v>
      </c>
      <c r="D506" s="25">
        <f t="shared" si="215"/>
        <v>4.1238709566844285E-2</v>
      </c>
      <c r="E506" s="25">
        <v>4.1238709566844285E-2</v>
      </c>
      <c r="F506" s="23">
        <v>7.2045484202827748E-2</v>
      </c>
      <c r="G506" s="3">
        <v>81365258</v>
      </c>
      <c r="H506" s="4">
        <v>24697041224</v>
      </c>
      <c r="I506">
        <v>301867385671585</v>
      </c>
      <c r="J506" s="4">
        <v>30882825724.781799</v>
      </c>
      <c r="K506" s="7">
        <f t="shared" ref="K506" si="240">H506/G506/food/365</f>
        <v>0.23228974096311142</v>
      </c>
      <c r="L506" s="7">
        <f t="shared" ref="L506" si="241">I506/G506/btu/365</f>
        <v>2.2209098419769112E-2</v>
      </c>
      <c r="M506" s="7">
        <f t="shared" ref="M506" si="242">J506/G506/mangoods/365</f>
        <v>0.42271733040526049</v>
      </c>
      <c r="N506" s="7">
        <f t="shared" ref="N506" si="243">SUM(K506:M506)</f>
        <v>0.67721616978814103</v>
      </c>
    </row>
    <row r="507" spans="1:14" x14ac:dyDescent="0.25">
      <c r="A507" s="2" t="s">
        <v>55</v>
      </c>
      <c r="B507" s="2" t="s">
        <v>26</v>
      </c>
      <c r="C507" s="24">
        <v>2.2891566265060601E-2</v>
      </c>
      <c r="D507" s="25">
        <f t="shared" si="215"/>
        <v>5.0468167498060205E-2</v>
      </c>
      <c r="E507" s="25">
        <v>5.0468167498060205E-2</v>
      </c>
      <c r="F507" s="23">
        <v>8.8699164783029083E-2</v>
      </c>
      <c r="G507" s="3">
        <v>83051971</v>
      </c>
      <c r="H507" s="4">
        <v>25441204138</v>
      </c>
      <c r="I507">
        <v>336180502280559</v>
      </c>
      <c r="J507" s="4">
        <v>32020816414.963699</v>
      </c>
      <c r="K507" s="7">
        <f t="shared" ref="K507:K516" si="244">H507/G507/food/365</f>
        <v>0.23442926610847792</v>
      </c>
      <c r="L507" s="7">
        <f t="shared" ref="L507:L516" si="245">I507/G507/btu/365</f>
        <v>2.423127793839534E-2</v>
      </c>
      <c r="M507" s="7">
        <f t="shared" ref="M507:M516" si="246">J507/G507/mangoods/365</f>
        <v>0.42939253056586646</v>
      </c>
      <c r="N507" s="7">
        <f t="shared" ref="N507:N516" si="247">SUM(K507:M507)</f>
        <v>0.68805307461273979</v>
      </c>
    </row>
    <row r="508" spans="1:14" x14ac:dyDescent="0.25">
      <c r="A508" s="2" t="s">
        <v>55</v>
      </c>
      <c r="B508" s="2" t="s">
        <v>27</v>
      </c>
      <c r="C508" s="24">
        <v>4.8292108362779605E-2</v>
      </c>
      <c r="D508" s="25">
        <f t="shared" si="215"/>
        <v>5.3684623988293885E-2</v>
      </c>
      <c r="E508" s="25">
        <v>5.3684623988293885E-2</v>
      </c>
      <c r="F508" s="23">
        <v>5.540496443666143E-2</v>
      </c>
      <c r="G508" s="3">
        <v>84710542</v>
      </c>
      <c r="H508" s="4">
        <v>26185505099</v>
      </c>
      <c r="I508">
        <v>382081995851457</v>
      </c>
      <c r="J508" s="4">
        <v>33698150885.915199</v>
      </c>
      <c r="K508" s="7">
        <f t="shared" si="244"/>
        <v>0.23656342751398879</v>
      </c>
      <c r="L508" s="7">
        <f t="shared" si="245"/>
        <v>2.7000565134285268E-2</v>
      </c>
      <c r="M508" s="7">
        <f t="shared" si="246"/>
        <v>0.44303765379509696</v>
      </c>
      <c r="N508" s="7">
        <f t="shared" si="247"/>
        <v>0.70660164644337109</v>
      </c>
    </row>
    <row r="509" spans="1:14" x14ac:dyDescent="0.25">
      <c r="A509" s="2" t="s">
        <v>55</v>
      </c>
      <c r="B509" s="2" t="s">
        <v>28</v>
      </c>
      <c r="C509" s="24">
        <v>6.51685393258431E-2</v>
      </c>
      <c r="D509" s="25">
        <f t="shared" si="215"/>
        <v>5.195233317445714E-2</v>
      </c>
      <c r="E509" s="25">
        <v>5.195233317445714E-2</v>
      </c>
      <c r="F509" s="23">
        <v>0.20324017501675273</v>
      </c>
      <c r="G509" s="3">
        <v>86326250</v>
      </c>
      <c r="H509" s="4">
        <v>26596549944</v>
      </c>
      <c r="I509">
        <v>381973381750128</v>
      </c>
      <c r="J509" s="4">
        <v>35396810714.827599</v>
      </c>
      <c r="K509" s="7">
        <f t="shared" si="244"/>
        <v>0.23577976888717017</v>
      </c>
      <c r="L509" s="7">
        <f t="shared" si="245"/>
        <v>2.6487682684327142E-2</v>
      </c>
      <c r="M509" s="7">
        <f t="shared" si="246"/>
        <v>0.45666033010885937</v>
      </c>
      <c r="N509" s="7">
        <f t="shared" si="247"/>
        <v>0.71892778168035676</v>
      </c>
    </row>
    <row r="510" spans="1:14" x14ac:dyDescent="0.25">
      <c r="A510" s="2" t="s">
        <v>55</v>
      </c>
      <c r="B510" s="2" t="s">
        <v>29</v>
      </c>
      <c r="C510" s="24">
        <v>5.4852320675105301E-2</v>
      </c>
      <c r="D510" s="25">
        <f t="shared" si="215"/>
        <v>4.8954938365456883E-2</v>
      </c>
      <c r="E510" s="25">
        <v>4.8954938365456883E-2</v>
      </c>
      <c r="F510" s="23">
        <v>-2.2625921375921343E-2</v>
      </c>
      <c r="G510" s="3">
        <v>87888675</v>
      </c>
      <c r="H510" s="4">
        <v>27764204997</v>
      </c>
      <c r="I510">
        <v>392681545766437</v>
      </c>
      <c r="J510" s="4">
        <v>36843857159.5905</v>
      </c>
      <c r="K510" s="7">
        <f t="shared" si="244"/>
        <v>0.24175553948426998</v>
      </c>
      <c r="L510" s="7">
        <f t="shared" si="245"/>
        <v>2.6746152453388513E-2</v>
      </c>
      <c r="M510" s="7">
        <f t="shared" si="246"/>
        <v>0.46687885078748259</v>
      </c>
      <c r="N510" s="7">
        <f t="shared" si="247"/>
        <v>0.73538054272514108</v>
      </c>
    </row>
    <row r="511" spans="1:14" x14ac:dyDescent="0.25">
      <c r="A511" s="2" t="s">
        <v>55</v>
      </c>
      <c r="B511" s="2" t="s">
        <v>30</v>
      </c>
      <c r="C511" s="24">
        <v>2.9000000000000199E-2</v>
      </c>
      <c r="D511" s="25" t="e">
        <f>IF(#REF!=A511,AVERAGE(C511:C516),"--")</f>
        <v>#REF!</v>
      </c>
      <c r="E511" s="25">
        <v>4.4857824771685963E-2</v>
      </c>
      <c r="F511" s="23">
        <v>4.7135275097177187E-2</v>
      </c>
      <c r="G511" s="3">
        <v>89405482</v>
      </c>
      <c r="H511" s="4">
        <v>29390099414</v>
      </c>
      <c r="I511">
        <v>420460617647493</v>
      </c>
      <c r="J511" s="4">
        <v>38158894873.288399</v>
      </c>
      <c r="K511" s="7">
        <f t="shared" si="244"/>
        <v>0.25157125431362082</v>
      </c>
      <c r="L511" s="7">
        <f t="shared" si="245"/>
        <v>2.8152367042431355E-2</v>
      </c>
      <c r="M511" s="7">
        <f t="shared" si="246"/>
        <v>0.47533924068841588</v>
      </c>
      <c r="N511" s="7">
        <f t="shared" si="247"/>
        <v>0.75506286204446804</v>
      </c>
    </row>
    <row r="512" spans="1:14" x14ac:dyDescent="0.25">
      <c r="A512" s="2" t="s">
        <v>55</v>
      </c>
      <c r="B512" s="2" t="s">
        <v>31</v>
      </c>
      <c r="C512" s="24">
        <v>8.2604470359572399E-2</v>
      </c>
      <c r="D512" s="25" t="e">
        <f>IF(#REF!=A512,AVERAGE(C512:C516),"--")</f>
        <v>#REF!</v>
      </c>
      <c r="E512" s="25">
        <v>4.432897087404921E-2</v>
      </c>
      <c r="F512" s="23">
        <v>9.3675196234066505E-2</v>
      </c>
      <c r="G512" s="3">
        <v>90901965</v>
      </c>
      <c r="H512" s="4">
        <v>30571004230</v>
      </c>
      <c r="I512">
        <v>444394795717773</v>
      </c>
      <c r="J512" s="4">
        <v>39804197638.969704</v>
      </c>
      <c r="K512" s="7">
        <f t="shared" si="244"/>
        <v>0.25737155275593099</v>
      </c>
      <c r="L512" s="7">
        <f t="shared" si="245"/>
        <v>2.9265061018914847E-2</v>
      </c>
      <c r="M512" s="7">
        <f t="shared" si="246"/>
        <v>0.4876717867150539</v>
      </c>
      <c r="N512" s="7">
        <f t="shared" si="247"/>
        <v>0.77430840048989968</v>
      </c>
    </row>
    <row r="513" spans="1:14" x14ac:dyDescent="0.25">
      <c r="A513" s="2" t="s">
        <v>55</v>
      </c>
      <c r="B513" s="2" t="s">
        <v>32</v>
      </c>
      <c r="C513" s="24">
        <v>4.2190305206462698E-2</v>
      </c>
      <c r="D513" s="25" t="e">
        <f>IF(#REF!=A513,AVERAGE(C513:C516),"--")</f>
        <v>#REF!</v>
      </c>
      <c r="E513" s="25">
        <v>3.6557931545190603E-2</v>
      </c>
      <c r="F513" s="23">
        <v>0.11346911224808975</v>
      </c>
      <c r="G513" s="3">
        <v>92414158</v>
      </c>
      <c r="H513" s="4">
        <v>30471786395</v>
      </c>
      <c r="I513">
        <v>494741833448814</v>
      </c>
      <c r="J513" s="4">
        <v>37892571854.428802</v>
      </c>
      <c r="K513" s="7">
        <f t="shared" si="244"/>
        <v>0.25233849775513273</v>
      </c>
      <c r="L513" s="7">
        <f t="shared" si="245"/>
        <v>3.2047478454909073E-2</v>
      </c>
      <c r="M513" s="7">
        <f t="shared" si="246"/>
        <v>0.45665435138107818</v>
      </c>
      <c r="N513" s="7">
        <f t="shared" si="247"/>
        <v>0.74104032759111993</v>
      </c>
    </row>
    <row r="514" spans="1:14" x14ac:dyDescent="0.25">
      <c r="A514" s="2" t="s">
        <v>55</v>
      </c>
      <c r="B514" s="2" t="s">
        <v>33</v>
      </c>
      <c r="C514" s="24">
        <v>3.7898363479759098E-2</v>
      </c>
      <c r="D514" s="25" t="e">
        <f>IF(#REF!=A514,AVERAGE(C514:C516),"--")</f>
        <v>#REF!</v>
      </c>
      <c r="E514" s="25">
        <v>3.0649868238855835E-2</v>
      </c>
      <c r="F514" s="23">
        <v>6.4993876328951705E-2</v>
      </c>
      <c r="G514" s="3">
        <v>93966780</v>
      </c>
      <c r="H514" s="4">
        <v>30049150183</v>
      </c>
      <c r="I514">
        <v>499747505914550</v>
      </c>
      <c r="J514" s="4">
        <v>42122724571.138496</v>
      </c>
      <c r="K514" s="7">
        <f t="shared" si="244"/>
        <v>0.24472704046449484</v>
      </c>
      <c r="L514" s="7">
        <f t="shared" si="245"/>
        <v>3.183684561406231E-2</v>
      </c>
      <c r="M514" s="7">
        <f t="shared" si="246"/>
        <v>0.49924547566078448</v>
      </c>
      <c r="N514" s="7">
        <f t="shared" si="247"/>
        <v>0.77580936173934156</v>
      </c>
    </row>
    <row r="515" spans="1:14" x14ac:dyDescent="0.25">
      <c r="A515" s="2" t="s">
        <v>55</v>
      </c>
      <c r="B515" s="2" t="s">
        <v>34</v>
      </c>
      <c r="C515" s="24">
        <v>4.7184170471841605E-2</v>
      </c>
      <c r="D515" s="25" t="e">
        <f>IF(#REF!=A515,AVERAGE(C515:C516),"--")</f>
        <v>#REF!</v>
      </c>
      <c r="E515" s="25">
        <v>2.6422972326912372E-2</v>
      </c>
      <c r="F515" s="23">
        <v>5.7960820065235508E-2</v>
      </c>
      <c r="G515" s="3">
        <v>95570047</v>
      </c>
      <c r="H515" s="4">
        <v>31472595188</v>
      </c>
      <c r="I515">
        <v>537206256117366.06</v>
      </c>
      <c r="J515" s="4">
        <v>44114953849.164001</v>
      </c>
      <c r="K515" s="7">
        <f t="shared" si="244"/>
        <v>0.25201991748839525</v>
      </c>
      <c r="L515" s="7">
        <f t="shared" si="245"/>
        <v>3.3649065156214443E-2</v>
      </c>
      <c r="M515" s="7">
        <f t="shared" si="246"/>
        <v>0.51408633274942461</v>
      </c>
      <c r="N515" s="7">
        <f t="shared" si="247"/>
        <v>0.79975531539403433</v>
      </c>
    </row>
    <row r="516" spans="1:14" x14ac:dyDescent="0.25">
      <c r="A516" s="2" t="s">
        <v>55</v>
      </c>
      <c r="B516" s="2" t="s">
        <v>35</v>
      </c>
      <c r="C516" s="24">
        <v>3.0269639112479801E-2</v>
      </c>
      <c r="D516" s="25" t="e">
        <f>IF(#REF!=A516,AVERAGE(C516:C516),"--")</f>
        <v>#REF!</v>
      </c>
      <c r="E516" s="25">
        <v>2.3314256791454466E-2</v>
      </c>
      <c r="F516" s="23">
        <v>9.2245343115991529E-2</v>
      </c>
      <c r="G516" s="3">
        <v>97212638</v>
      </c>
      <c r="H516" s="4">
        <v>32564591167</v>
      </c>
      <c r="I516">
        <v>529147761655979</v>
      </c>
      <c r="J516" s="4">
        <v>46492746297.829002</v>
      </c>
      <c r="K516" s="7">
        <f t="shared" si="244"/>
        <v>0.25635808020250195</v>
      </c>
      <c r="L516" s="7">
        <f t="shared" si="245"/>
        <v>3.2584268510490157E-2</v>
      </c>
      <c r="M516" s="7">
        <f t="shared" si="246"/>
        <v>0.53264088623389871</v>
      </c>
      <c r="N516" s="7">
        <f t="shared" si="247"/>
        <v>0.82158323494689078</v>
      </c>
    </row>
    <row r="517" spans="1:14" x14ac:dyDescent="0.25">
      <c r="A517" s="2" t="s">
        <v>56</v>
      </c>
      <c r="B517" s="2" t="s">
        <v>18</v>
      </c>
      <c r="C517" s="24">
        <v>1.97414268084251</v>
      </c>
      <c r="D517" s="25">
        <f t="shared" ref="D517:D566" si="248">IF(A523=A517,AVERAGE(C517:C522),"--")</f>
        <v>0.59148092310368949</v>
      </c>
      <c r="E517" s="25">
        <v>0.59148092310368949</v>
      </c>
      <c r="F517" s="23">
        <v>0</v>
      </c>
      <c r="G517" s="3">
        <v>148375787</v>
      </c>
      <c r="H517" s="4">
        <v>65004640953</v>
      </c>
      <c r="I517">
        <v>4.30502595095004E+16</v>
      </c>
      <c r="J517" s="4">
        <v>100689562008.011</v>
      </c>
      <c r="K517" s="7">
        <f t="shared" ref="K517:K520" si="249">H517/G517/food/365</f>
        <v>0.33527829340644205</v>
      </c>
      <c r="L517" s="7">
        <f t="shared" ref="L517:L520" si="250">I517/G517/btu/365</f>
        <v>1.7368666619805995</v>
      </c>
      <c r="M517" s="7">
        <f t="shared" ref="M517:M520" si="251">J517/G517/mangoods/365</f>
        <v>0.75577660569983474</v>
      </c>
      <c r="N517" s="7">
        <f t="shared" ref="N517:N520" si="252">SUM(K517:M517)</f>
        <v>2.8279215610868764</v>
      </c>
    </row>
    <row r="518" spans="1:14" x14ac:dyDescent="0.25">
      <c r="A518" s="2" t="s">
        <v>56</v>
      </c>
      <c r="B518" s="2" t="s">
        <v>22</v>
      </c>
      <c r="C518" s="24">
        <v>0.85746494096063597</v>
      </c>
      <c r="D518" s="25">
        <f t="shared" si="248"/>
        <v>0.2806048358509739</v>
      </c>
      <c r="E518" s="25">
        <v>0.2806048358509739</v>
      </c>
      <c r="F518" s="23">
        <v>0.48587543166418112</v>
      </c>
      <c r="G518" s="3">
        <v>147214776</v>
      </c>
      <c r="H518" s="4">
        <v>53095011488</v>
      </c>
      <c r="I518">
        <v>4.1670316688039696E+16</v>
      </c>
      <c r="J518" s="4">
        <v>104125418675.11</v>
      </c>
      <c r="K518" s="7">
        <f t="shared" si="249"/>
        <v>0.27601102222016916</v>
      </c>
      <c r="L518" s="7">
        <f t="shared" si="250"/>
        <v>1.6944514881132497</v>
      </c>
      <c r="M518" s="7">
        <f t="shared" si="251"/>
        <v>0.78773000202009713</v>
      </c>
      <c r="N518" s="7">
        <f t="shared" si="252"/>
        <v>2.7581925123535163</v>
      </c>
    </row>
    <row r="519" spans="1:14" x14ac:dyDescent="0.25">
      <c r="A519" s="2" t="s">
        <v>56</v>
      </c>
      <c r="B519" s="2" t="s">
        <v>23</v>
      </c>
      <c r="C519" s="24">
        <v>0.20798760655870299</v>
      </c>
      <c r="D519" s="25">
        <f t="shared" si="248"/>
        <v>0.15883618560875934</v>
      </c>
      <c r="E519" s="25">
        <v>0.15883618560875934</v>
      </c>
      <c r="F519" s="23">
        <v>0.58014443311128061</v>
      </c>
      <c r="G519" s="3">
        <v>146596869</v>
      </c>
      <c r="H519" s="4">
        <v>55863711841</v>
      </c>
      <c r="I519">
        <v>4.2582530953921904E+16</v>
      </c>
      <c r="J519" s="4">
        <v>115929090516.545</v>
      </c>
      <c r="K519" s="7">
        <f t="shared" si="249"/>
        <v>0.29162798892228214</v>
      </c>
      <c r="L519" s="7">
        <f t="shared" si="250"/>
        <v>1.7388435831443565</v>
      </c>
      <c r="M519" s="7">
        <f t="shared" si="251"/>
        <v>0.88072386058195429</v>
      </c>
      <c r="N519" s="7">
        <f t="shared" si="252"/>
        <v>2.9111954326485932</v>
      </c>
    </row>
    <row r="520" spans="1:14" x14ac:dyDescent="0.25">
      <c r="A520" s="2" t="s">
        <v>56</v>
      </c>
      <c r="B520" s="2" t="s">
        <v>24</v>
      </c>
      <c r="C520" s="24">
        <v>0.21477007211715901</v>
      </c>
      <c r="D520" s="25">
        <f t="shared" si="248"/>
        <v>0.14028600876212993</v>
      </c>
      <c r="E520" s="25">
        <v>0.14028600876212993</v>
      </c>
      <c r="F520" s="23">
        <v>0.31650373911929863</v>
      </c>
      <c r="G520" s="3">
        <v>145976482</v>
      </c>
      <c r="H520" s="4">
        <v>58564788331</v>
      </c>
      <c r="I520">
        <v>4.3721741212709504E+16</v>
      </c>
      <c r="J520" s="4">
        <v>121093870607.851</v>
      </c>
      <c r="K520" s="7">
        <f t="shared" si="249"/>
        <v>0.30702786584273567</v>
      </c>
      <c r="L520" s="7">
        <f t="shared" si="250"/>
        <v>1.7929504902469342</v>
      </c>
      <c r="M520" s="7">
        <f t="shared" si="251"/>
        <v>0.92387091811277944</v>
      </c>
      <c r="N520" s="7">
        <f t="shared" si="252"/>
        <v>3.0238492742024494</v>
      </c>
    </row>
    <row r="521" spans="1:14" x14ac:dyDescent="0.25">
      <c r="A521" s="2" t="s">
        <v>56</v>
      </c>
      <c r="B521" s="2" t="s">
        <v>25</v>
      </c>
      <c r="C521" s="24">
        <v>0.15788730791446201</v>
      </c>
      <c r="D521" s="25">
        <f t="shared" si="248"/>
        <v>0.11950316122362137</v>
      </c>
      <c r="E521" s="25">
        <v>0.11950316122362137</v>
      </c>
      <c r="F521" s="23">
        <v>0.1990991575236265</v>
      </c>
      <c r="G521" s="3">
        <v>145306497</v>
      </c>
      <c r="H521" s="4">
        <v>60001661287</v>
      </c>
      <c r="I521">
        <v>4.49569534142472E+16</v>
      </c>
      <c r="J521" s="4">
        <v>126078844385.77499</v>
      </c>
      <c r="K521" s="7">
        <f t="shared" ref="K521" si="253">H521/G521/food/365</f>
        <v>0.31601110961045181</v>
      </c>
      <c r="L521" s="7">
        <f t="shared" ref="L521" si="254">I521/G521/btu/365</f>
        <v>1.8521049002052621</v>
      </c>
      <c r="M521" s="7">
        <f t="shared" ref="M521" si="255">J521/G521/mangoods/365</f>
        <v>0.96633834916615058</v>
      </c>
      <c r="N521" s="7">
        <f t="shared" ref="N521" si="256">SUM(K521:M521)</f>
        <v>3.1344543589818645</v>
      </c>
    </row>
    <row r="522" spans="1:14" x14ac:dyDescent="0.25">
      <c r="A522" s="2" t="s">
        <v>56</v>
      </c>
      <c r="B522" s="2" t="s">
        <v>26</v>
      </c>
      <c r="C522" s="24">
        <v>0.13663293022866699</v>
      </c>
      <c r="D522" s="25">
        <f t="shared" si="248"/>
        <v>0.11670655621128469</v>
      </c>
      <c r="E522" s="25">
        <v>0.11670655621128469</v>
      </c>
      <c r="F522" s="23">
        <v>0.24719751288274172</v>
      </c>
      <c r="G522" s="3">
        <v>144648618</v>
      </c>
      <c r="H522" s="4">
        <v>59299753705</v>
      </c>
      <c r="I522">
        <v>4.79963188333098E+16</v>
      </c>
      <c r="J522" s="4">
        <v>137172989154.814</v>
      </c>
      <c r="K522" s="7">
        <f t="shared" ref="K522:K531" si="257">H522/G522/food/365</f>
        <v>0.31373481137409115</v>
      </c>
      <c r="L522" s="7">
        <f t="shared" ref="L522:L531" si="258">I522/G522/btu/365</f>
        <v>1.9863116141411696</v>
      </c>
      <c r="M522" s="7">
        <f t="shared" ref="M522:M531" si="259">J522/G522/mangoods/365</f>
        <v>1.056151796918587</v>
      </c>
      <c r="N522" s="7">
        <f t="shared" ref="N522:N531" si="260">SUM(K522:M522)</f>
        <v>3.3561982224338478</v>
      </c>
    </row>
    <row r="523" spans="1:14" x14ac:dyDescent="0.25">
      <c r="A523" s="2" t="s">
        <v>56</v>
      </c>
      <c r="B523" s="2" t="s">
        <v>27</v>
      </c>
      <c r="C523" s="24">
        <v>0.10888615732621601</v>
      </c>
      <c r="D523" s="25">
        <f t="shared" si="248"/>
        <v>0.11334661713385985</v>
      </c>
      <c r="E523" s="25">
        <v>0.11334661713385985</v>
      </c>
      <c r="F523" s="23">
        <v>0.20676979904617521</v>
      </c>
      <c r="G523" s="3">
        <v>144067316</v>
      </c>
      <c r="H523" s="4">
        <v>60556844341</v>
      </c>
      <c r="I523">
        <v>5.06172870758732E+16</v>
      </c>
      <c r="J523" s="4">
        <v>148219260694.56</v>
      </c>
      <c r="K523" s="7">
        <f t="shared" si="257"/>
        <v>0.32167838472299709</v>
      </c>
      <c r="L523" s="7">
        <f t="shared" si="258"/>
        <v>2.1032318043499791</v>
      </c>
      <c r="M523" s="7">
        <f t="shared" si="259"/>
        <v>1.1458063002147663</v>
      </c>
      <c r="N523" s="7">
        <f t="shared" si="260"/>
        <v>3.5707164892877423</v>
      </c>
    </row>
    <row r="524" spans="1:14" x14ac:dyDescent="0.25">
      <c r="A524" s="2" t="s">
        <v>56</v>
      </c>
      <c r="B524" s="2" t="s">
        <v>28</v>
      </c>
      <c r="C524" s="24">
        <v>0.126853039507349</v>
      </c>
      <c r="D524" s="25">
        <f t="shared" si="248"/>
        <v>0.10661457808374102</v>
      </c>
      <c r="E524" s="25">
        <v>0.10661457808374102</v>
      </c>
      <c r="F524" s="23">
        <v>0.17349454806464792</v>
      </c>
      <c r="G524" s="3">
        <v>143518814</v>
      </c>
      <c r="H524" s="4">
        <v>60621653924</v>
      </c>
      <c r="I524">
        <v>5.1861140814132904E+16</v>
      </c>
      <c r="J524" s="4">
        <v>154796089657.04501</v>
      </c>
      <c r="K524" s="7">
        <f t="shared" si="257"/>
        <v>0.32325336389463316</v>
      </c>
      <c r="L524" s="7">
        <f t="shared" si="258"/>
        <v>2.1631516645934461</v>
      </c>
      <c r="M524" s="7">
        <f t="shared" si="259"/>
        <v>1.2012217226152868</v>
      </c>
      <c r="N524" s="7">
        <f t="shared" si="260"/>
        <v>3.687626751103366</v>
      </c>
    </row>
    <row r="525" spans="1:14" x14ac:dyDescent="0.25">
      <c r="A525" s="2" t="s">
        <v>56</v>
      </c>
      <c r="B525" s="2" t="s">
        <v>29</v>
      </c>
      <c r="C525" s="24">
        <v>9.6686545478926508E-2</v>
      </c>
      <c r="D525" s="25">
        <f t="shared" si="248"/>
        <v>9.9539846264725493E-2</v>
      </c>
      <c r="E525" s="25">
        <v>9.9539846264725493E-2</v>
      </c>
      <c r="F525" s="23">
        <v>0.2176570431937217</v>
      </c>
      <c r="G525" s="3">
        <v>143049637</v>
      </c>
      <c r="H525" s="4">
        <v>61726594557</v>
      </c>
      <c r="I525">
        <v>5.2936448240498304E+16</v>
      </c>
      <c r="J525" s="4">
        <v>164969398466.21899</v>
      </c>
      <c r="K525" s="7">
        <f t="shared" si="257"/>
        <v>0.33022478531499216</v>
      </c>
      <c r="L525" s="7">
        <f t="shared" si="258"/>
        <v>2.2152450764176526</v>
      </c>
      <c r="M525" s="7">
        <f t="shared" si="259"/>
        <v>1.284365582603012</v>
      </c>
      <c r="N525" s="7">
        <f t="shared" si="260"/>
        <v>3.8298354443356564</v>
      </c>
    </row>
    <row r="526" spans="1:14" x14ac:dyDescent="0.25">
      <c r="A526" s="2" t="s">
        <v>56</v>
      </c>
      <c r="B526" s="2" t="s">
        <v>30</v>
      </c>
      <c r="C526" s="24">
        <v>9.0072986886107598E-2</v>
      </c>
      <c r="D526" s="25" t="e">
        <f>IF(#REF!=A526,AVERAGE(C526:C531),"--")</f>
        <v>#REF!</v>
      </c>
      <c r="E526" s="25">
        <v>9.1883327031556897E-2</v>
      </c>
      <c r="F526" s="23">
        <v>0.45724899980948752</v>
      </c>
      <c r="G526" s="3">
        <v>142805114</v>
      </c>
      <c r="H526" s="4">
        <v>63246045254</v>
      </c>
      <c r="I526">
        <v>5.3381165491687704E+16</v>
      </c>
      <c r="J526" s="4">
        <v>177379021072.84</v>
      </c>
      <c r="K526" s="7">
        <f t="shared" si="257"/>
        <v>0.33893289651539721</v>
      </c>
      <c r="L526" s="7">
        <f t="shared" si="258"/>
        <v>2.2376802688885804</v>
      </c>
      <c r="M526" s="7">
        <f t="shared" si="259"/>
        <v>1.3833450549351074</v>
      </c>
      <c r="N526" s="7">
        <f t="shared" si="260"/>
        <v>3.9599582203390851</v>
      </c>
    </row>
    <row r="527" spans="1:14" x14ac:dyDescent="0.25">
      <c r="A527" s="2" t="s">
        <v>56</v>
      </c>
      <c r="B527" s="2" t="s">
        <v>31</v>
      </c>
      <c r="C527" s="24">
        <v>0.14110767784044198</v>
      </c>
      <c r="D527" s="25" t="e">
        <f>IF(#REF!=A527,AVERAGE(C527:C531),"--")</f>
        <v>#REF!</v>
      </c>
      <c r="E527" s="25">
        <v>8.81273463208882E-2</v>
      </c>
      <c r="F527" s="23">
        <v>0.16194062046515278</v>
      </c>
      <c r="G527" s="3">
        <v>142742366</v>
      </c>
      <c r="H527" s="4">
        <v>68887684871</v>
      </c>
      <c r="I527">
        <v>5.3527257289103704E+16</v>
      </c>
      <c r="J527" s="4">
        <v>173614614530.84799</v>
      </c>
      <c r="K527" s="7">
        <f t="shared" si="257"/>
        <v>0.3693284874176801</v>
      </c>
      <c r="L527" s="7">
        <f t="shared" si="258"/>
        <v>2.2447906298763538</v>
      </c>
      <c r="M527" s="7">
        <f t="shared" si="259"/>
        <v>1.3545823665111849</v>
      </c>
      <c r="N527" s="7">
        <f t="shared" si="260"/>
        <v>3.9687014838052184</v>
      </c>
    </row>
    <row r="528" spans="1:14" x14ac:dyDescent="0.25">
      <c r="A528" s="2" t="s">
        <v>56</v>
      </c>
      <c r="B528" s="2" t="s">
        <v>32</v>
      </c>
      <c r="C528" s="24">
        <v>0.116473295764118</v>
      </c>
      <c r="D528" s="25" t="e">
        <f>IF(#REF!=A528,AVERAGE(C528:C531),"--")</f>
        <v>#REF!</v>
      </c>
      <c r="E528" s="25">
        <v>7.7648419745239589E-2</v>
      </c>
      <c r="F528" s="23">
        <v>0.40198924368235112</v>
      </c>
      <c r="G528" s="3">
        <v>142785349</v>
      </c>
      <c r="H528" s="4">
        <v>68910745466</v>
      </c>
      <c r="I528">
        <v>5.09343575516956E+16</v>
      </c>
      <c r="J528" s="4">
        <v>148239254415.845</v>
      </c>
      <c r="K528" s="7">
        <f t="shared" si="257"/>
        <v>0.36934090548420717</v>
      </c>
      <c r="L528" s="7">
        <f t="shared" si="258"/>
        <v>2.1354082992605803</v>
      </c>
      <c r="M528" s="7">
        <f t="shared" si="259"/>
        <v>1.1562496200538759</v>
      </c>
      <c r="N528" s="7">
        <f t="shared" si="260"/>
        <v>3.6609988247986633</v>
      </c>
    </row>
    <row r="529" spans="1:14" x14ac:dyDescent="0.25">
      <c r="A529" s="2" t="s">
        <v>56</v>
      </c>
      <c r="B529" s="2" t="s">
        <v>33</v>
      </c>
      <c r="C529" s="24">
        <v>6.8493923025503001E-2</v>
      </c>
      <c r="D529" s="25" t="e">
        <f>IF(#REF!=A529,AVERAGE(C529:C531),"--")</f>
        <v>#REF!</v>
      </c>
      <c r="E529" s="25">
        <v>8.4126878872620589E-2</v>
      </c>
      <c r="F529" s="23">
        <v>1.7446992921689164E-2</v>
      </c>
      <c r="G529" s="3">
        <v>142849468</v>
      </c>
      <c r="H529" s="4">
        <v>61216343880</v>
      </c>
      <c r="I529">
        <v>5.4144363928788E+16</v>
      </c>
      <c r="J529" s="4">
        <v>161000537706.38501</v>
      </c>
      <c r="K529" s="7">
        <f t="shared" si="257"/>
        <v>0.32795395263249733</v>
      </c>
      <c r="L529" s="7">
        <f t="shared" si="258"/>
        <v>2.268967994136093</v>
      </c>
      <c r="M529" s="7">
        <f t="shared" si="259"/>
        <v>1.2552225351909114</v>
      </c>
      <c r="N529" s="7">
        <f t="shared" si="260"/>
        <v>3.8521444819595017</v>
      </c>
    </row>
    <row r="530" spans="1:14" x14ac:dyDescent="0.25">
      <c r="A530" s="2" t="s">
        <v>56</v>
      </c>
      <c r="B530" s="2" t="s">
        <v>34</v>
      </c>
      <c r="C530" s="24">
        <v>8.4404648593255902E-2</v>
      </c>
      <c r="D530" s="25" t="e">
        <f>IF(#REF!=A530,AVERAGE(C530:C531),"--")</f>
        <v>#REF!</v>
      </c>
      <c r="E530" s="25">
        <v>8.4448637750950059E-2</v>
      </c>
      <c r="F530" s="23">
        <v>0.10716201293579419</v>
      </c>
      <c r="G530" s="3">
        <v>142960908</v>
      </c>
      <c r="H530" s="4">
        <v>73498550177</v>
      </c>
      <c r="I530">
        <v>5.5093021873486E+16</v>
      </c>
      <c r="J530" s="4">
        <v>171115131005.85001</v>
      </c>
      <c r="K530" s="7">
        <f t="shared" si="257"/>
        <v>0.39344640674436177</v>
      </c>
      <c r="L530" s="7">
        <f t="shared" si="258"/>
        <v>2.3069226728107708</v>
      </c>
      <c r="M530" s="7">
        <f t="shared" si="259"/>
        <v>1.3330398875394198</v>
      </c>
      <c r="N530" s="7">
        <f t="shared" si="260"/>
        <v>4.0334089670945525</v>
      </c>
    </row>
    <row r="531" spans="1:14" x14ac:dyDescent="0.25">
      <c r="A531" s="2" t="s">
        <v>56</v>
      </c>
      <c r="B531" s="2" t="s">
        <v>35</v>
      </c>
      <c r="C531" s="24">
        <v>5.0747430079914994E-2</v>
      </c>
      <c r="D531" s="25" t="e">
        <f>IF(#REF!=A531,AVERAGE(C531:C531),"--")</f>
        <v>#REF!</v>
      </c>
      <c r="E531" s="25">
        <v>7.6520078725611243E-2</v>
      </c>
      <c r="F531" s="23">
        <v>0.17394525739851541</v>
      </c>
      <c r="G531" s="3">
        <v>143201721</v>
      </c>
      <c r="H531" s="4">
        <v>70419376704</v>
      </c>
      <c r="I531">
        <v>5.58386296635814E+16</v>
      </c>
      <c r="J531" s="4">
        <v>178927778236.086</v>
      </c>
      <c r="K531" s="7">
        <f t="shared" si="257"/>
        <v>0.37632931352876225</v>
      </c>
      <c r="L531" s="7">
        <f t="shared" si="258"/>
        <v>2.3342117740768704</v>
      </c>
      <c r="M531" s="7">
        <f t="shared" si="259"/>
        <v>1.3915587945421826</v>
      </c>
      <c r="N531" s="7">
        <f t="shared" si="260"/>
        <v>4.1020998821478152</v>
      </c>
    </row>
    <row r="532" spans="1:14" x14ac:dyDescent="0.25">
      <c r="A532" s="2" t="s">
        <v>57</v>
      </c>
      <c r="B532" s="2" t="s">
        <v>4</v>
      </c>
      <c r="C532" s="24">
        <v>0.15254237721358899</v>
      </c>
      <c r="D532" s="25">
        <f t="shared" si="248"/>
        <v>0.14778685935088184</v>
      </c>
      <c r="E532" s="25">
        <v>0.14778685935088184</v>
      </c>
      <c r="F532" s="23">
        <v>0.24524467566249397</v>
      </c>
      <c r="G532" s="3">
        <v>29333103</v>
      </c>
      <c r="H532" s="4">
        <v>11468791841</v>
      </c>
      <c r="I532">
        <v>2820442899275340</v>
      </c>
      <c r="J532" s="4">
        <v>24069384365.0653</v>
      </c>
      <c r="K532" s="7">
        <f t="shared" ref="K532:K552" si="261">H532/G532/food/365</f>
        <v>0.2992152828896319</v>
      </c>
      <c r="L532" s="7">
        <f t="shared" ref="L532:L552" si="262">I532/G532/btu/365</f>
        <v>0.57558974207637714</v>
      </c>
      <c r="M532" s="7">
        <f t="shared" ref="M532:M552" si="263">J532/G532/mangoods/365</f>
        <v>0.91385860059532087</v>
      </c>
      <c r="N532" s="7">
        <f t="shared" ref="N532:N552" si="264">SUM(K532:M532)</f>
        <v>1.78866362556133</v>
      </c>
    </row>
    <row r="533" spans="1:14" x14ac:dyDescent="0.25">
      <c r="A533" s="2" t="s">
        <v>57</v>
      </c>
      <c r="B533" s="2" t="s">
        <v>5</v>
      </c>
      <c r="C533" s="24">
        <v>0.14639037265851798</v>
      </c>
      <c r="D533" s="25">
        <f t="shared" si="248"/>
        <v>0.14929745479880366</v>
      </c>
      <c r="E533" s="25">
        <v>0.14929745479880366</v>
      </c>
      <c r="F533" s="23">
        <v>0.26307200208890924</v>
      </c>
      <c r="G533" s="3">
        <v>30150448</v>
      </c>
      <c r="H533" s="4">
        <v>10503940493</v>
      </c>
      <c r="I533">
        <v>3048255280933780</v>
      </c>
      <c r="J533" s="4">
        <v>22812566165.282501</v>
      </c>
      <c r="K533" s="7">
        <f t="shared" si="261"/>
        <v>0.26661377982581946</v>
      </c>
      <c r="L533" s="7">
        <f t="shared" si="262"/>
        <v>0.60521726168833512</v>
      </c>
      <c r="M533" s="7">
        <f t="shared" si="263"/>
        <v>0.8426600412027716</v>
      </c>
      <c r="N533" s="7">
        <f t="shared" si="264"/>
        <v>1.7144910827169262</v>
      </c>
    </row>
    <row r="534" spans="1:14" x14ac:dyDescent="0.25">
      <c r="A534" s="2" t="s">
        <v>57</v>
      </c>
      <c r="B534" s="2" t="s">
        <v>6</v>
      </c>
      <c r="C534" s="24">
        <v>0.12303207164673599</v>
      </c>
      <c r="D534" s="25">
        <f t="shared" si="248"/>
        <v>0.146198299698134</v>
      </c>
      <c r="E534" s="25">
        <v>0.146198299698134</v>
      </c>
      <c r="F534" s="23">
        <v>0.24347511499302299</v>
      </c>
      <c r="G534" s="3">
        <v>30993758</v>
      </c>
      <c r="H534" s="4">
        <v>9221024454</v>
      </c>
      <c r="I534">
        <v>3199696131866680</v>
      </c>
      <c r="J534" s="4">
        <v>22402611946.5947</v>
      </c>
      <c r="K534" s="7">
        <f t="shared" si="261"/>
        <v>0.22768218204988358</v>
      </c>
      <c r="L534" s="7">
        <f t="shared" si="262"/>
        <v>0.61799966483827007</v>
      </c>
      <c r="M534" s="7">
        <f t="shared" si="263"/>
        <v>0.80500105009822842</v>
      </c>
      <c r="N534" s="7">
        <f t="shared" si="264"/>
        <v>1.650682896986382</v>
      </c>
    </row>
    <row r="535" spans="1:14" x14ac:dyDescent="0.25">
      <c r="A535" s="2" t="s">
        <v>57</v>
      </c>
      <c r="B535" s="2" t="s">
        <v>7</v>
      </c>
      <c r="C535" s="24">
        <v>0.115264804445682</v>
      </c>
      <c r="D535" s="25">
        <f t="shared" si="248"/>
        <v>0.15024443103533067</v>
      </c>
      <c r="E535" s="25">
        <v>0.15024443103533067</v>
      </c>
      <c r="F535" s="23">
        <v>0.1768495428096426</v>
      </c>
      <c r="G535" s="3">
        <v>31841593</v>
      </c>
      <c r="H535" s="4">
        <v>9985579686</v>
      </c>
      <c r="I535">
        <v>3619502961052190</v>
      </c>
      <c r="J535" s="4">
        <v>23890021409.959202</v>
      </c>
      <c r="K535" s="7">
        <f t="shared" si="261"/>
        <v>0.23999522653426306</v>
      </c>
      <c r="L535" s="7">
        <f t="shared" si="262"/>
        <v>0.68046828780713853</v>
      </c>
      <c r="M535" s="7">
        <f t="shared" si="263"/>
        <v>0.83559105173276571</v>
      </c>
      <c r="N535" s="7">
        <f t="shared" si="264"/>
        <v>1.7560545660741673</v>
      </c>
    </row>
    <row r="536" spans="1:14" x14ac:dyDescent="0.25">
      <c r="A536" s="2" t="s">
        <v>57</v>
      </c>
      <c r="B536" s="2" t="s">
        <v>8</v>
      </c>
      <c r="C536" s="24">
        <v>0.16294226139270102</v>
      </c>
      <c r="D536" s="25">
        <f t="shared" si="248"/>
        <v>0.154901923350101</v>
      </c>
      <c r="E536" s="25">
        <v>0.154901923350101</v>
      </c>
      <c r="F536" s="23">
        <v>0.2191064806639591</v>
      </c>
      <c r="G536" s="3">
        <v>32678874</v>
      </c>
      <c r="H536" s="4">
        <v>10523899823</v>
      </c>
      <c r="I536">
        <v>3867438666269070</v>
      </c>
      <c r="J536" s="4">
        <v>23104094843.0219</v>
      </c>
      <c r="K536" s="7">
        <f t="shared" si="261"/>
        <v>0.24645278513918306</v>
      </c>
      <c r="L536" s="7">
        <f t="shared" si="262"/>
        <v>0.70845144771382795</v>
      </c>
      <c r="M536" s="7">
        <f t="shared" si="263"/>
        <v>0.78739726741470339</v>
      </c>
      <c r="N536" s="7">
        <f t="shared" si="264"/>
        <v>1.7423015002677145</v>
      </c>
    </row>
    <row r="537" spans="1:14" x14ac:dyDescent="0.25">
      <c r="A537" s="2" t="s">
        <v>57</v>
      </c>
      <c r="B537" s="2" t="s">
        <v>9</v>
      </c>
      <c r="C537" s="24">
        <v>0.18654926874806499</v>
      </c>
      <c r="D537" s="25">
        <f t="shared" si="248"/>
        <v>0.15330284985437417</v>
      </c>
      <c r="E537" s="25">
        <v>0.15330284985437417</v>
      </c>
      <c r="F537" s="23">
        <v>0.22564384831542039</v>
      </c>
      <c r="G537" s="3">
        <v>33495953</v>
      </c>
      <c r="H537" s="4">
        <v>10469918973</v>
      </c>
      <c r="I537">
        <v>3983946607066130</v>
      </c>
      <c r="J537" s="4">
        <v>23066280430.8643</v>
      </c>
      <c r="K537" s="7">
        <f t="shared" si="261"/>
        <v>0.23920766462025767</v>
      </c>
      <c r="L537" s="7">
        <f t="shared" si="262"/>
        <v>0.71199166879991527</v>
      </c>
      <c r="M537" s="7">
        <f t="shared" si="263"/>
        <v>0.76693270406807768</v>
      </c>
      <c r="N537" s="7">
        <f t="shared" si="264"/>
        <v>1.7181320374882505</v>
      </c>
    </row>
    <row r="538" spans="1:14" x14ac:dyDescent="0.25">
      <c r="A538" s="2" t="s">
        <v>57</v>
      </c>
      <c r="B538" s="2" t="s">
        <v>10</v>
      </c>
      <c r="C538" s="24">
        <v>0.16160594990111998</v>
      </c>
      <c r="D538" s="25">
        <f t="shared" si="248"/>
        <v>0.1453358098936722</v>
      </c>
      <c r="E538" s="25">
        <v>0.1453358098936722</v>
      </c>
      <c r="F538" s="23">
        <v>0.18133686300463259</v>
      </c>
      <c r="G538" s="3">
        <v>34297727</v>
      </c>
      <c r="H538" s="4">
        <v>11148746306</v>
      </c>
      <c r="I538">
        <v>3954084457579730</v>
      </c>
      <c r="J538" s="4">
        <v>23574858724.483501</v>
      </c>
      <c r="K538" s="7">
        <f t="shared" si="261"/>
        <v>0.24876243702401218</v>
      </c>
      <c r="L538" s="7">
        <f t="shared" si="262"/>
        <v>0.69013546112397139</v>
      </c>
      <c r="M538" s="7">
        <f t="shared" si="263"/>
        <v>0.7655186719118291</v>
      </c>
      <c r="N538" s="7">
        <f t="shared" si="264"/>
        <v>1.7044165700598128</v>
      </c>
    </row>
    <row r="539" spans="1:14" x14ac:dyDescent="0.25">
      <c r="A539" s="2" t="s">
        <v>57</v>
      </c>
      <c r="B539" s="2" t="s">
        <v>11</v>
      </c>
      <c r="C539" s="24">
        <v>0.1277954420545</v>
      </c>
      <c r="D539" s="25">
        <f t="shared" si="248"/>
        <v>0.13459723210997418</v>
      </c>
      <c r="E539" s="25">
        <v>0.13459723210997418</v>
      </c>
      <c r="F539" s="23">
        <v>0.21506602641056416</v>
      </c>
      <c r="G539" s="3">
        <v>35100909</v>
      </c>
      <c r="H539" s="4">
        <v>11341957701</v>
      </c>
      <c r="I539">
        <v>4119878795502310</v>
      </c>
      <c r="J539" s="4">
        <v>25108897446.100201</v>
      </c>
      <c r="K539" s="7">
        <f t="shared" si="261"/>
        <v>0.24728271978462263</v>
      </c>
      <c r="L539" s="7">
        <f t="shared" si="262"/>
        <v>0.70261888259256211</v>
      </c>
      <c r="M539" s="7">
        <f t="shared" si="263"/>
        <v>0.79667521801829044</v>
      </c>
      <c r="N539" s="7">
        <f t="shared" si="264"/>
        <v>1.7465768203954752</v>
      </c>
    </row>
    <row r="540" spans="1:14" x14ac:dyDescent="0.25">
      <c r="A540" s="2" t="s">
        <v>57</v>
      </c>
      <c r="B540" s="2" t="s">
        <v>12</v>
      </c>
      <c r="C540" s="24">
        <v>0.147308859669916</v>
      </c>
      <c r="D540" s="25">
        <f t="shared" si="248"/>
        <v>0.12819556438672089</v>
      </c>
      <c r="E540" s="25">
        <v>0.12819556438672089</v>
      </c>
      <c r="F540" s="23">
        <v>0.16639496780780183</v>
      </c>
      <c r="G540" s="3">
        <v>35930050</v>
      </c>
      <c r="H540" s="4">
        <v>11890037534</v>
      </c>
      <c r="I540">
        <v>4010539537175170</v>
      </c>
      <c r="J540" s="4">
        <v>25578000559.470001</v>
      </c>
      <c r="K540" s="7">
        <f t="shared" si="261"/>
        <v>0.25325003433798171</v>
      </c>
      <c r="L540" s="7">
        <f t="shared" si="262"/>
        <v>0.66818807643897959</v>
      </c>
      <c r="M540" s="7">
        <f t="shared" si="263"/>
        <v>0.79283132223348707</v>
      </c>
      <c r="N540" s="7">
        <f t="shared" si="264"/>
        <v>1.7142694330104484</v>
      </c>
    </row>
    <row r="541" spans="1:14" x14ac:dyDescent="0.25">
      <c r="A541" s="2" t="s">
        <v>57</v>
      </c>
      <c r="B541" s="2" t="s">
        <v>13</v>
      </c>
      <c r="C541" s="24">
        <v>0.14320975833430399</v>
      </c>
      <c r="D541" s="25">
        <f t="shared" si="248"/>
        <v>0.1181114648876348</v>
      </c>
      <c r="E541" s="25">
        <v>0.1181114648876348</v>
      </c>
      <c r="F541" s="23">
        <v>0.16962193297004258</v>
      </c>
      <c r="G541" s="3">
        <v>36800509</v>
      </c>
      <c r="H541" s="4">
        <v>11702926307</v>
      </c>
      <c r="I541">
        <v>3932106101870840</v>
      </c>
      <c r="J541" s="4">
        <v>25003119293.0658</v>
      </c>
      <c r="K541" s="7">
        <f t="shared" si="261"/>
        <v>0.24336871757845105</v>
      </c>
      <c r="L541" s="7">
        <f t="shared" si="262"/>
        <v>0.63962457809392792</v>
      </c>
      <c r="M541" s="7">
        <f t="shared" si="263"/>
        <v>0.75668024504826048</v>
      </c>
      <c r="N541" s="7">
        <f t="shared" si="264"/>
        <v>1.6396735407206395</v>
      </c>
    </row>
    <row r="542" spans="1:14" x14ac:dyDescent="0.25">
      <c r="A542" s="2" t="s">
        <v>57</v>
      </c>
      <c r="B542" s="2" t="s">
        <v>14</v>
      </c>
      <c r="C542" s="24">
        <v>0.15334782041834</v>
      </c>
      <c r="D542" s="25">
        <f t="shared" si="248"/>
        <v>0.10650005325945965</v>
      </c>
      <c r="E542" s="25">
        <v>0.10650005325945965</v>
      </c>
      <c r="F542" s="23">
        <v>0.12364663423819233</v>
      </c>
      <c r="G542" s="3">
        <v>37718950</v>
      </c>
      <c r="H542" s="4">
        <v>12117308969</v>
      </c>
      <c r="I542">
        <v>4021438127933310</v>
      </c>
      <c r="J542" s="4">
        <v>23860894092.4119</v>
      </c>
      <c r="K542" s="7">
        <f t="shared" si="261"/>
        <v>0.24585027366868403</v>
      </c>
      <c r="L542" s="7">
        <f t="shared" si="262"/>
        <v>0.63822753597799087</v>
      </c>
      <c r="M542" s="7">
        <f t="shared" si="263"/>
        <v>0.70452944224775338</v>
      </c>
      <c r="N542" s="7">
        <f t="shared" si="264"/>
        <v>1.5886072518944283</v>
      </c>
    </row>
    <row r="543" spans="1:14" x14ac:dyDescent="0.25">
      <c r="A543" s="2" t="s">
        <v>57</v>
      </c>
      <c r="B543" s="2" t="s">
        <v>15</v>
      </c>
      <c r="C543" s="24">
        <v>0.13874702898385299</v>
      </c>
      <c r="D543" s="25">
        <f t="shared" si="248"/>
        <v>9.5271701095074213E-2</v>
      </c>
      <c r="E543" s="25">
        <v>9.5271701095074213E-2</v>
      </c>
      <c r="F543" s="23">
        <v>0.25711922486116046</v>
      </c>
      <c r="G543" s="3">
        <v>38672607</v>
      </c>
      <c r="H543" s="4">
        <v>10274838337</v>
      </c>
      <c r="I543">
        <v>3974199031230530</v>
      </c>
      <c r="J543" s="4">
        <v>23078416813.1422</v>
      </c>
      <c r="K543" s="7">
        <f t="shared" si="261"/>
        <v>0.20332728266140629</v>
      </c>
      <c r="L543" s="7">
        <f t="shared" si="262"/>
        <v>0.61517673731376576</v>
      </c>
      <c r="M543" s="7">
        <f t="shared" si="263"/>
        <v>0.66462181401706466</v>
      </c>
      <c r="N543" s="7">
        <f t="shared" si="264"/>
        <v>1.4831258339922369</v>
      </c>
    </row>
    <row r="544" spans="1:14" x14ac:dyDescent="0.25">
      <c r="A544" s="2" t="s">
        <v>57</v>
      </c>
      <c r="B544" s="2" t="s">
        <v>16</v>
      </c>
      <c r="C544" s="24">
        <v>9.717448319893221E-2</v>
      </c>
      <c r="D544" s="25">
        <f t="shared" si="248"/>
        <v>8.3614783823781291E-2</v>
      </c>
      <c r="E544" s="25">
        <v>8.3614783823781291E-2</v>
      </c>
      <c r="F544" s="23">
        <v>0.19822437173691987</v>
      </c>
      <c r="G544" s="3">
        <v>39633750</v>
      </c>
      <c r="H544" s="4">
        <v>11615560060</v>
      </c>
      <c r="I544">
        <v>4286940398620240.5</v>
      </c>
      <c r="J544" s="4">
        <v>23036386605.013302</v>
      </c>
      <c r="K544" s="7">
        <f t="shared" si="261"/>
        <v>0.22428441576831779</v>
      </c>
      <c r="L544" s="7">
        <f t="shared" si="262"/>
        <v>0.64749440634258659</v>
      </c>
      <c r="M544" s="7">
        <f t="shared" si="263"/>
        <v>0.64732327281160551</v>
      </c>
      <c r="N544" s="7">
        <f t="shared" si="264"/>
        <v>1.51910209492251</v>
      </c>
    </row>
    <row r="545" spans="1:14" x14ac:dyDescent="0.25">
      <c r="A545" s="2" t="s">
        <v>57</v>
      </c>
      <c r="B545" s="2" t="s">
        <v>17</v>
      </c>
      <c r="C545" s="24">
        <v>8.9385435714980102E-2</v>
      </c>
      <c r="D545" s="25">
        <f t="shared" si="248"/>
        <v>7.6054849622752288E-2</v>
      </c>
      <c r="E545" s="25">
        <v>7.6054849622752288E-2</v>
      </c>
      <c r="F545" s="23">
        <v>3.3017892417295247E-3</v>
      </c>
      <c r="G545" s="3">
        <v>40564059</v>
      </c>
      <c r="H545" s="4">
        <v>12018987219</v>
      </c>
      <c r="I545">
        <v>4492692426519229.5</v>
      </c>
      <c r="J545" s="4">
        <v>23651254057.302898</v>
      </c>
      <c r="K545" s="7">
        <f t="shared" si="261"/>
        <v>0.22675171294491048</v>
      </c>
      <c r="L545" s="7">
        <f t="shared" si="262"/>
        <v>0.66300838777224602</v>
      </c>
      <c r="M545" s="7">
        <f t="shared" si="263"/>
        <v>0.64935889800787905</v>
      </c>
      <c r="N545" s="7">
        <f t="shared" si="264"/>
        <v>1.5391189987250355</v>
      </c>
    </row>
    <row r="546" spans="1:14" x14ac:dyDescent="0.25">
      <c r="A546" s="2" t="s">
        <v>57</v>
      </c>
      <c r="B546" s="2" t="s">
        <v>18</v>
      </c>
      <c r="C546" s="24">
        <v>8.6804262675399396E-2</v>
      </c>
      <c r="D546" s="25">
        <f t="shared" si="248"/>
        <v>7.0055529641180322E-2</v>
      </c>
      <c r="E546" s="25">
        <v>7.0055529641180322E-2</v>
      </c>
      <c r="F546" s="23">
        <v>0.15520648233705314</v>
      </c>
      <c r="G546" s="3">
        <v>41435758</v>
      </c>
      <c r="H546" s="4">
        <v>10667983480</v>
      </c>
      <c r="I546">
        <v>4730688079424290</v>
      </c>
      <c r="J546" s="4">
        <v>25186953546.911098</v>
      </c>
      <c r="K546" s="7">
        <f t="shared" si="261"/>
        <v>0.19702945471564134</v>
      </c>
      <c r="L546" s="7">
        <f t="shared" si="262"/>
        <v>0.68344373471060516</v>
      </c>
      <c r="M546" s="7">
        <f t="shared" si="263"/>
        <v>0.67697461144744886</v>
      </c>
      <c r="N546" s="7">
        <f t="shared" si="264"/>
        <v>1.5574478008736954</v>
      </c>
    </row>
    <row r="547" spans="1:14" x14ac:dyDescent="0.25">
      <c r="A547" s="2" t="s">
        <v>57</v>
      </c>
      <c r="B547" s="2" t="s">
        <v>19</v>
      </c>
      <c r="C547" s="24">
        <v>7.3541288565253202E-2</v>
      </c>
      <c r="D547" s="25">
        <f t="shared" si="248"/>
        <v>6.5091327253327794E-2</v>
      </c>
      <c r="E547" s="25">
        <v>6.5091327253327794E-2</v>
      </c>
      <c r="F547" s="23">
        <v>0.16668409977480536</v>
      </c>
      <c r="G547" s="3">
        <v>42241011</v>
      </c>
      <c r="H547" s="4">
        <v>12534369533</v>
      </c>
      <c r="I547">
        <v>4741750867873190</v>
      </c>
      <c r="J547" s="4">
        <v>25535203843.0373</v>
      </c>
      <c r="K547" s="7">
        <f t="shared" si="261"/>
        <v>0.22708701363570186</v>
      </c>
      <c r="L547" s="7">
        <f t="shared" si="262"/>
        <v>0.67198281893209799</v>
      </c>
      <c r="M547" s="7">
        <f t="shared" si="263"/>
        <v>0.67325107176811261</v>
      </c>
      <c r="N547" s="7">
        <f t="shared" si="264"/>
        <v>1.5723209043359123</v>
      </c>
    </row>
    <row r="548" spans="1:14" x14ac:dyDescent="0.25">
      <c r="A548" s="2" t="s">
        <v>57</v>
      </c>
      <c r="B548" s="2" t="s">
        <v>20</v>
      </c>
      <c r="C548" s="24">
        <v>8.5977707432027414E-2</v>
      </c>
      <c r="D548" s="25">
        <f t="shared" si="248"/>
        <v>6.8658956944145644E-2</v>
      </c>
      <c r="E548" s="25">
        <v>6.8658956944145644E-2</v>
      </c>
      <c r="F548" s="23">
        <v>5.9885083840277575E-2</v>
      </c>
      <c r="G548" s="3">
        <v>42987461</v>
      </c>
      <c r="H548" s="4">
        <v>13403577784</v>
      </c>
      <c r="I548">
        <v>5056477293443520</v>
      </c>
      <c r="J548" s="4">
        <v>26226466628.0462</v>
      </c>
      <c r="K548" s="7">
        <f t="shared" si="261"/>
        <v>0.23861791855760511</v>
      </c>
      <c r="L548" s="7">
        <f t="shared" si="262"/>
        <v>0.70414160771703127</v>
      </c>
      <c r="M548" s="7">
        <f t="shared" si="263"/>
        <v>0.67946957936661756</v>
      </c>
      <c r="N548" s="7">
        <f t="shared" si="264"/>
        <v>1.6222291056412539</v>
      </c>
    </row>
    <row r="549" spans="1:14" x14ac:dyDescent="0.25">
      <c r="A549" s="2" t="s">
        <v>57</v>
      </c>
      <c r="B549" s="2" t="s">
        <v>21</v>
      </c>
      <c r="C549" s="24">
        <v>6.8805525356095298E-2</v>
      </c>
      <c r="D549" s="25">
        <f t="shared" si="248"/>
        <v>6.3795035812685322E-2</v>
      </c>
      <c r="E549" s="25">
        <v>6.3795035812685322E-2</v>
      </c>
      <c r="F549" s="23">
        <v>8.0549649527769329E-2</v>
      </c>
      <c r="G549" s="3">
        <v>43682260</v>
      </c>
      <c r="H549" s="4">
        <v>12111540514</v>
      </c>
      <c r="I549">
        <v>5149771281138380</v>
      </c>
      <c r="J549" s="4">
        <v>26162718683.1408</v>
      </c>
      <c r="K549" s="7">
        <f t="shared" si="261"/>
        <v>0.21218681585344201</v>
      </c>
      <c r="L549" s="7">
        <f t="shared" si="262"/>
        <v>0.70572675516054717</v>
      </c>
      <c r="M549" s="7">
        <f t="shared" si="263"/>
        <v>0.66703680933236054</v>
      </c>
      <c r="N549" s="7">
        <f t="shared" si="264"/>
        <v>1.5849503803463496</v>
      </c>
    </row>
    <row r="550" spans="1:14" x14ac:dyDescent="0.25">
      <c r="A550" s="2" t="s">
        <v>57</v>
      </c>
      <c r="B550" s="2" t="s">
        <v>22</v>
      </c>
      <c r="C550" s="24">
        <v>5.1814877992758301E-2</v>
      </c>
      <c r="D550" s="25">
        <f t="shared" si="248"/>
        <v>5.1174064689442918E-2</v>
      </c>
      <c r="E550" s="25">
        <v>5.1174064689442918E-2</v>
      </c>
      <c r="F550" s="23">
        <v>7.8609356515636719E-2</v>
      </c>
      <c r="G550" s="3">
        <v>44338543</v>
      </c>
      <c r="H550" s="4">
        <v>13073398007</v>
      </c>
      <c r="I550">
        <v>5157916350718420</v>
      </c>
      <c r="J550" s="4">
        <v>26313465326.335701</v>
      </c>
      <c r="K550" s="7">
        <f t="shared" si="261"/>
        <v>0.22564783666939009</v>
      </c>
      <c r="L550" s="7">
        <f t="shared" si="262"/>
        <v>0.69638052621937363</v>
      </c>
      <c r="M550" s="7">
        <f t="shared" si="263"/>
        <v>0.66095007550723084</v>
      </c>
      <c r="N550" s="7">
        <f t="shared" si="264"/>
        <v>1.5829784383959946</v>
      </c>
    </row>
    <row r="551" spans="1:14" x14ac:dyDescent="0.25">
      <c r="A551" s="2" t="s">
        <v>57</v>
      </c>
      <c r="B551" s="2" t="s">
        <v>23</v>
      </c>
      <c r="C551" s="24">
        <v>5.3389515825548302E-2</v>
      </c>
      <c r="D551" s="25">
        <f t="shared" si="248"/>
        <v>4.597633873284581E-2</v>
      </c>
      <c r="E551" s="25">
        <v>4.597633873284581E-2</v>
      </c>
      <c r="F551" s="23">
        <v>9.8672377275907941E-2</v>
      </c>
      <c r="G551" s="3">
        <v>44967708</v>
      </c>
      <c r="H551" s="4">
        <v>13792501325</v>
      </c>
      <c r="I551">
        <v>5189383666838230</v>
      </c>
      <c r="J551" s="4">
        <v>28445891570.508598</v>
      </c>
      <c r="K551" s="7">
        <f t="shared" si="261"/>
        <v>0.23472880677357622</v>
      </c>
      <c r="L551" s="7">
        <f t="shared" si="262"/>
        <v>0.69082615120668522</v>
      </c>
      <c r="M551" s="7">
        <f t="shared" si="263"/>
        <v>0.70451594463683742</v>
      </c>
      <c r="N551" s="7">
        <f t="shared" si="264"/>
        <v>1.6300709026170987</v>
      </c>
    </row>
    <row r="552" spans="1:14" x14ac:dyDescent="0.25">
      <c r="A552" s="2" t="s">
        <v>57</v>
      </c>
      <c r="B552" s="2" t="s">
        <v>24</v>
      </c>
      <c r="C552" s="24">
        <v>5.70190483482843E-2</v>
      </c>
      <c r="D552" s="25">
        <f t="shared" si="248"/>
        <v>4.2484588886131887E-2</v>
      </c>
      <c r="E552" s="25">
        <v>4.2484588886131887E-2</v>
      </c>
      <c r="F552" s="23">
        <v>0.1028286006058845</v>
      </c>
      <c r="G552" s="3">
        <v>45571274</v>
      </c>
      <c r="H552" s="4">
        <v>13159582953</v>
      </c>
      <c r="I552">
        <v>5175626196276890</v>
      </c>
      <c r="J552" s="4">
        <v>29344239362.847099</v>
      </c>
      <c r="K552" s="7">
        <f t="shared" si="261"/>
        <v>0.22099124315251187</v>
      </c>
      <c r="L552" s="7">
        <f t="shared" si="262"/>
        <v>0.67986936679423926</v>
      </c>
      <c r="M552" s="7">
        <f t="shared" si="263"/>
        <v>0.71713961717362895</v>
      </c>
      <c r="N552" s="7">
        <f t="shared" si="264"/>
        <v>1.6180002271203802</v>
      </c>
    </row>
    <row r="553" spans="1:14" x14ac:dyDescent="0.25">
      <c r="A553" s="2" t="s">
        <v>57</v>
      </c>
      <c r="B553" s="2" t="s">
        <v>25</v>
      </c>
      <c r="C553" s="24">
        <v>9.4947066710160205E-2</v>
      </c>
      <c r="D553" s="25">
        <f t="shared" si="248"/>
        <v>4.3277767610944852E-2</v>
      </c>
      <c r="E553" s="25">
        <v>4.3277767610944852E-2</v>
      </c>
      <c r="F553" s="23">
        <v>0.13533588203167657</v>
      </c>
      <c r="G553" s="3">
        <v>46150913</v>
      </c>
      <c r="H553" s="4">
        <v>14004682550</v>
      </c>
      <c r="I553">
        <v>5111937765922540</v>
      </c>
      <c r="J553" s="4">
        <v>30166319573.8503</v>
      </c>
      <c r="K553" s="7">
        <f t="shared" ref="K553" si="265">H553/G553/food/365</f>
        <v>0.23222933618693431</v>
      </c>
      <c r="L553" s="7">
        <f t="shared" ref="L553" si="266">I553/G553/btu/365</f>
        <v>0.66306942412545999</v>
      </c>
      <c r="M553" s="7">
        <f t="shared" ref="M553" si="267">J553/G553/mangoods/365</f>
        <v>0.72797096670480055</v>
      </c>
      <c r="N553" s="7">
        <f t="shared" ref="N553" si="268">SUM(K553:M553)</f>
        <v>1.623269727017195</v>
      </c>
    </row>
    <row r="554" spans="1:14" x14ac:dyDescent="0.25">
      <c r="A554" s="2" t="s">
        <v>57</v>
      </c>
      <c r="B554" s="2" t="s">
        <v>26</v>
      </c>
      <c r="C554" s="24">
        <v>5.67941806432656E-2</v>
      </c>
      <c r="D554" s="25">
        <f t="shared" si="248"/>
        <v>4.4212059873369826E-2</v>
      </c>
      <c r="E554" s="25">
        <v>4.4212059873369826E-2</v>
      </c>
      <c r="F554" s="23">
        <v>0.14575654689119655</v>
      </c>
      <c r="G554" s="3">
        <v>46719196</v>
      </c>
      <c r="H554" s="4">
        <v>14041566624</v>
      </c>
      <c r="I554">
        <v>5526830208252260</v>
      </c>
      <c r="J554" s="4">
        <v>29712546627.5578</v>
      </c>
      <c r="K554" s="7">
        <f t="shared" ref="K554:K563" si="269">H554/G554/food/365</f>
        <v>0.23000872656263943</v>
      </c>
      <c r="L554" s="7">
        <f t="shared" ref="L554:L563" si="270">I554/G554/btu/365</f>
        <v>0.70816507300912457</v>
      </c>
      <c r="M554" s="7">
        <f t="shared" ref="M554:M563" si="271">J554/G554/mangoods/365</f>
        <v>0.70829886260299391</v>
      </c>
      <c r="N554" s="7">
        <f t="shared" ref="N554:N563" si="272">SUM(K554:M554)</f>
        <v>1.6464726621747579</v>
      </c>
    </row>
    <row r="555" spans="1:14" x14ac:dyDescent="0.25">
      <c r="A555" s="2" t="s">
        <v>57</v>
      </c>
      <c r="B555" s="2" t="s">
        <v>27</v>
      </c>
      <c r="C555" s="24">
        <v>-6.9203013833591598E-3</v>
      </c>
      <c r="D555" s="25">
        <f t="shared" si="248"/>
        <v>4.685396667453736E-2</v>
      </c>
      <c r="E555" s="25">
        <v>4.685396667453736E-2</v>
      </c>
      <c r="F555" s="23">
        <v>0.14594066614876033</v>
      </c>
      <c r="G555" s="3">
        <v>47291610</v>
      </c>
      <c r="H555" s="4">
        <v>14369991022</v>
      </c>
      <c r="I555">
        <v>5759947588031300</v>
      </c>
      <c r="J555" s="4">
        <v>31166917952.8475</v>
      </c>
      <c r="K555" s="7">
        <f t="shared" si="269"/>
        <v>0.2325393778904446</v>
      </c>
      <c r="L555" s="7">
        <f t="shared" si="270"/>
        <v>0.72910180468241625</v>
      </c>
      <c r="M555" s="7">
        <f t="shared" si="271"/>
        <v>0.73397587730017</v>
      </c>
      <c r="N555" s="7">
        <f t="shared" si="272"/>
        <v>1.6956170598730309</v>
      </c>
    </row>
    <row r="556" spans="1:14" x14ac:dyDescent="0.25">
      <c r="A556" s="2" t="s">
        <v>57</v>
      </c>
      <c r="B556" s="2" t="s">
        <v>28</v>
      </c>
      <c r="C556" s="24">
        <v>2.0628522253175602E-2</v>
      </c>
      <c r="D556" s="25">
        <f t="shared" si="248"/>
        <v>5.4779915193485379E-2</v>
      </c>
      <c r="E556" s="25">
        <v>5.4779915193485379E-2</v>
      </c>
      <c r="F556" s="23">
        <v>0.11167998638481347</v>
      </c>
      <c r="G556" s="3">
        <v>47880601</v>
      </c>
      <c r="H556" s="4">
        <v>15172136056</v>
      </c>
      <c r="I556">
        <v>5657906890287280</v>
      </c>
      <c r="J556" s="4">
        <v>33100501272.730701</v>
      </c>
      <c r="K556" s="7">
        <f t="shared" si="269"/>
        <v>0.24249972164048697</v>
      </c>
      <c r="L556" s="7">
        <f t="shared" si="270"/>
        <v>0.70737538633545516</v>
      </c>
      <c r="M556" s="7">
        <f t="shared" si="271"/>
        <v>0.76992249048426598</v>
      </c>
      <c r="N556" s="7">
        <f t="shared" si="272"/>
        <v>1.7197975984602081</v>
      </c>
    </row>
    <row r="557" spans="1:14" x14ac:dyDescent="0.25">
      <c r="A557" s="2" t="s">
        <v>57</v>
      </c>
      <c r="B557" s="2" t="s">
        <v>29</v>
      </c>
      <c r="C557" s="24">
        <v>3.2439016745264802E-2</v>
      </c>
      <c r="D557" s="25">
        <f t="shared" si="248"/>
        <v>5.9703757705977245E-2</v>
      </c>
      <c r="E557" s="25">
        <v>5.9703757705977245E-2</v>
      </c>
      <c r="F557" s="23">
        <v>0.13058574879227058</v>
      </c>
      <c r="G557" s="3">
        <v>48489459</v>
      </c>
      <c r="H557" s="4">
        <v>14601166389</v>
      </c>
      <c r="I557">
        <v>5655701766734550</v>
      </c>
      <c r="J557" s="4">
        <v>35231601707.073097</v>
      </c>
      <c r="K557" s="7">
        <f t="shared" si="269"/>
        <v>0.23044342440310153</v>
      </c>
      <c r="L557" s="7">
        <f t="shared" si="270"/>
        <v>0.69822099362235956</v>
      </c>
      <c r="M557" s="7">
        <f t="shared" si="271"/>
        <v>0.80920224200663049</v>
      </c>
      <c r="N557" s="7">
        <f t="shared" si="272"/>
        <v>1.7378666600320916</v>
      </c>
    </row>
    <row r="558" spans="1:14" x14ac:dyDescent="0.25">
      <c r="A558" s="2" t="s">
        <v>57</v>
      </c>
      <c r="B558" s="2" t="s">
        <v>30</v>
      </c>
      <c r="C558" s="24">
        <v>6.1778120697162098E-2</v>
      </c>
      <c r="D558" s="25" t="e">
        <f>IF(#REF!=A558,AVERAGE(C558:C563),"--")</f>
        <v>#REF!</v>
      </c>
      <c r="E558" s="25">
        <v>6.3837161018386157E-2</v>
      </c>
      <c r="F558" s="23">
        <v>0.15101961750473469</v>
      </c>
      <c r="G558" s="3">
        <v>49119759</v>
      </c>
      <c r="H558" s="4">
        <v>14996410310</v>
      </c>
      <c r="I558">
        <v>5665203145612170</v>
      </c>
      <c r="J558" s="4">
        <v>37117283869.822098</v>
      </c>
      <c r="K558" s="7">
        <f t="shared" si="269"/>
        <v>0.23364430301500469</v>
      </c>
      <c r="L558" s="7">
        <f t="shared" si="270"/>
        <v>0.6904194242331394</v>
      </c>
      <c r="M558" s="7">
        <f t="shared" si="271"/>
        <v>0.84157337944272737</v>
      </c>
      <c r="N558" s="7">
        <f t="shared" si="272"/>
        <v>1.7656371066908716</v>
      </c>
    </row>
    <row r="559" spans="1:14" x14ac:dyDescent="0.25">
      <c r="A559" s="2" t="s">
        <v>57</v>
      </c>
      <c r="B559" s="2" t="s">
        <v>31</v>
      </c>
      <c r="C559" s="24">
        <v>0.10055282028470999</v>
      </c>
      <c r="D559" s="25" t="e">
        <f>IF(#REF!=A559,AVERAGE(C559:C563),"--")</f>
        <v>#REF!</v>
      </c>
      <c r="E559" s="25">
        <v>6.3168147794089177E-2</v>
      </c>
      <c r="F559" s="23">
        <v>0.15971236187111848</v>
      </c>
      <c r="G559" s="3">
        <v>49779471</v>
      </c>
      <c r="H559" s="4">
        <v>16980130637.999998</v>
      </c>
      <c r="I559">
        <v>5766095043695350</v>
      </c>
      <c r="J559" s="4">
        <v>37976598561.089203</v>
      </c>
      <c r="K559" s="7">
        <f t="shared" si="269"/>
        <v>0.2610446872899076</v>
      </c>
      <c r="L559" s="7">
        <f t="shared" si="270"/>
        <v>0.69340227239117569</v>
      </c>
      <c r="M559" s="7">
        <f t="shared" si="271"/>
        <v>0.84964560478826157</v>
      </c>
      <c r="N559" s="7">
        <f t="shared" si="272"/>
        <v>1.8040925644693449</v>
      </c>
    </row>
    <row r="560" spans="1:14" x14ac:dyDescent="0.25">
      <c r="A560" s="2" t="s">
        <v>57</v>
      </c>
      <c r="B560" s="2" t="s">
        <v>32</v>
      </c>
      <c r="C560" s="24">
        <v>7.26456214502708E-2</v>
      </c>
      <c r="D560" s="25" t="e">
        <f>IF(#REF!=A560,AVERAGE(C560:C563),"--")</f>
        <v>#REF!</v>
      </c>
      <c r="E560" s="25">
        <v>5.6636044665193348E-2</v>
      </c>
      <c r="F560" s="23">
        <v>0.13922973205253553</v>
      </c>
      <c r="G560" s="3">
        <v>50477011</v>
      </c>
      <c r="H560" s="4">
        <v>16745818273</v>
      </c>
      <c r="I560">
        <v>5675279863976810</v>
      </c>
      <c r="J560" s="4">
        <v>33940875966.720901</v>
      </c>
      <c r="K560" s="7">
        <f t="shared" si="269"/>
        <v>0.25388488885648691</v>
      </c>
      <c r="L560" s="7">
        <f t="shared" si="270"/>
        <v>0.67305010054021419</v>
      </c>
      <c r="M560" s="7">
        <f t="shared" si="271"/>
        <v>0.74886139895718373</v>
      </c>
      <c r="N560" s="7">
        <f t="shared" si="272"/>
        <v>1.6757963883538849</v>
      </c>
    </row>
    <row r="561" spans="1:14" x14ac:dyDescent="0.25">
      <c r="A561" s="2" t="s">
        <v>57</v>
      </c>
      <c r="B561" s="2" t="s">
        <v>33</v>
      </c>
      <c r="C561" s="24">
        <v>4.0635389730329E-2</v>
      </c>
      <c r="D561" s="25" t="e">
        <f>IF(#REF!=A561,AVERAGE(C561:C563),"--")</f>
        <v>#REF!</v>
      </c>
      <c r="E561" s="25">
        <v>5.2043788220076652E-2</v>
      </c>
      <c r="F561" s="23">
        <v>8.0177209070932731E-2</v>
      </c>
      <c r="G561" s="3">
        <v>51216964</v>
      </c>
      <c r="H561" s="4">
        <v>17107303919.000002</v>
      </c>
      <c r="I561">
        <v>5773047875430740</v>
      </c>
      <c r="J561" s="4">
        <v>35945809964.176399</v>
      </c>
      <c r="K561" s="7">
        <f t="shared" si="269"/>
        <v>0.25561824493263496</v>
      </c>
      <c r="L561" s="7">
        <f t="shared" si="270"/>
        <v>0.67475338039403587</v>
      </c>
      <c r="M561" s="7">
        <f t="shared" si="271"/>
        <v>0.78163945149626934</v>
      </c>
      <c r="N561" s="7">
        <f t="shared" si="272"/>
        <v>1.7120110768229402</v>
      </c>
    </row>
    <row r="562" spans="1:14" x14ac:dyDescent="0.25">
      <c r="A562" s="2" t="s">
        <v>57</v>
      </c>
      <c r="B562" s="2" t="s">
        <v>34</v>
      </c>
      <c r="C562" s="24">
        <v>5.0171577328126798E-2</v>
      </c>
      <c r="D562" s="25" t="e">
        <f>IF(#REF!=A562,AVERAGE(C562:C563),"--")</f>
        <v>#REF!</v>
      </c>
      <c r="E562" s="25">
        <v>5.6262230622638333E-2</v>
      </c>
      <c r="F562" s="23">
        <v>0.11887825573567801</v>
      </c>
      <c r="G562" s="3">
        <v>52004172</v>
      </c>
      <c r="H562" s="4">
        <v>17019659464</v>
      </c>
      <c r="I562">
        <v>5717089391272800</v>
      </c>
      <c r="J562" s="4">
        <v>37036413087.7985</v>
      </c>
      <c r="K562" s="7">
        <f t="shared" si="269"/>
        <v>0.25045908473452672</v>
      </c>
      <c r="L562" s="7">
        <f t="shared" si="270"/>
        <v>0.65809794975985214</v>
      </c>
      <c r="M562" s="7">
        <f t="shared" si="271"/>
        <v>0.79316357539965709</v>
      </c>
      <c r="N562" s="7">
        <f t="shared" si="272"/>
        <v>1.7017206098940361</v>
      </c>
    </row>
    <row r="563" spans="1:14" x14ac:dyDescent="0.25">
      <c r="A563" s="2" t="s">
        <v>57</v>
      </c>
      <c r="B563" s="2" t="s">
        <v>35</v>
      </c>
      <c r="C563" s="24">
        <v>5.7239436619718295E-2</v>
      </c>
      <c r="D563" s="25" t="e">
        <f>IF(#REF!=A563,AVERAGE(C563:C563),"--")</f>
        <v>#REF!</v>
      </c>
      <c r="E563" s="25">
        <v>5.6535438122346245E-2</v>
      </c>
      <c r="F563" s="23">
        <v>0.10149506827521604</v>
      </c>
      <c r="G563" s="3">
        <v>52834005</v>
      </c>
      <c r="H563" s="4">
        <v>17618245376</v>
      </c>
      <c r="I563">
        <v>5861032620832290</v>
      </c>
      <c r="J563" s="4">
        <v>37812852764.525902</v>
      </c>
      <c r="K563" s="7">
        <f t="shared" si="269"/>
        <v>0.25519562824734754</v>
      </c>
      <c r="L563" s="7">
        <f t="shared" si="270"/>
        <v>0.66407074250133291</v>
      </c>
      <c r="M563" s="7">
        <f t="shared" si="271"/>
        <v>0.79707270820863496</v>
      </c>
      <c r="N563" s="7">
        <f t="shared" si="272"/>
        <v>1.7163390789573154</v>
      </c>
    </row>
    <row r="564" spans="1:14" x14ac:dyDescent="0.25">
      <c r="A564" s="2" t="s">
        <v>58</v>
      </c>
      <c r="B564" s="2" t="s">
        <v>4</v>
      </c>
      <c r="C564" s="24">
        <v>0.14549358679999999</v>
      </c>
      <c r="D564" s="25">
        <f t="shared" si="248"/>
        <v>0.11671349374333334</v>
      </c>
      <c r="E564" s="25">
        <v>0.11671349374333334</v>
      </c>
      <c r="F564" s="23">
        <v>0.14002854547813248</v>
      </c>
      <c r="G564" s="3">
        <v>37758631</v>
      </c>
      <c r="H564" s="4">
        <v>27834073000</v>
      </c>
      <c r="I564">
        <v>993313036907013</v>
      </c>
      <c r="J564" s="4">
        <v>87988595378</v>
      </c>
      <c r="K564" s="7">
        <f t="shared" ref="K564:K572" si="273">H564/G564/food/365</f>
        <v>0.56413706009721509</v>
      </c>
      <c r="L564" s="7">
        <f t="shared" ref="L564:L572" si="274">I564/G564/btu/365</f>
        <v>0.15747935836303922</v>
      </c>
      <c r="M564" s="7">
        <f t="shared" ref="M564:M572" si="275">J564/G564/mangoods/365</f>
        <v>2.5952677701089573</v>
      </c>
      <c r="N564" s="7">
        <f t="shared" ref="N564:N572" si="276">SUM(K564:M564)</f>
        <v>3.3168841885692117</v>
      </c>
    </row>
    <row r="565" spans="1:14" x14ac:dyDescent="0.25">
      <c r="A565" s="2" t="s">
        <v>58</v>
      </c>
      <c r="B565" s="2" t="s">
        <v>5</v>
      </c>
      <c r="C565" s="24">
        <v>0.14414995819999998</v>
      </c>
      <c r="D565" s="25">
        <f t="shared" si="248"/>
        <v>0.101211265555</v>
      </c>
      <c r="E565" s="25">
        <v>0.101211265555</v>
      </c>
      <c r="F565" s="23">
        <v>0.28797432337074347</v>
      </c>
      <c r="G565" s="3">
        <v>37986012</v>
      </c>
      <c r="H565" s="4">
        <v>30663393000</v>
      </c>
      <c r="I565">
        <v>1119050000000000</v>
      </c>
      <c r="J565" s="4">
        <v>87000819178</v>
      </c>
      <c r="K565" s="7">
        <f t="shared" si="273"/>
        <v>0.61776118451895434</v>
      </c>
      <c r="L565" s="7">
        <f t="shared" si="274"/>
        <v>0.17635165164847361</v>
      </c>
      <c r="M565" s="7">
        <f t="shared" si="275"/>
        <v>2.5507721651842528</v>
      </c>
      <c r="N565" s="7">
        <f t="shared" si="276"/>
        <v>3.3448850013516807</v>
      </c>
    </row>
    <row r="566" spans="1:14" x14ac:dyDescent="0.25">
      <c r="A566" s="2" t="s">
        <v>58</v>
      </c>
      <c r="B566" s="2" t="s">
        <v>6</v>
      </c>
      <c r="C566" s="24">
        <v>0.12174083519999999</v>
      </c>
      <c r="D566" s="25">
        <f t="shared" si="248"/>
        <v>8.5248380353333333E-2</v>
      </c>
      <c r="E566" s="25">
        <v>8.5248380353333333E-2</v>
      </c>
      <c r="F566" s="23">
        <v>0.16685518362730223</v>
      </c>
      <c r="G566" s="3">
        <v>38171525</v>
      </c>
      <c r="H566" s="4">
        <v>28701629000</v>
      </c>
      <c r="I566">
        <v>1216670000000000</v>
      </c>
      <c r="J566" s="4">
        <v>88205244038</v>
      </c>
      <c r="K566" s="7">
        <f t="shared" si="273"/>
        <v>0.57542820379953663</v>
      </c>
      <c r="L566" s="7">
        <f t="shared" si="274"/>
        <v>0.19080380436556871</v>
      </c>
      <c r="M566" s="7">
        <f t="shared" si="275"/>
        <v>2.5735163006046324</v>
      </c>
      <c r="N566" s="7">
        <f t="shared" si="276"/>
        <v>3.3397483087697379</v>
      </c>
    </row>
    <row r="567" spans="1:14" x14ac:dyDescent="0.25">
      <c r="A567" s="2" t="s">
        <v>58</v>
      </c>
      <c r="B567" s="2" t="s">
        <v>7</v>
      </c>
      <c r="C567" s="24">
        <v>0.1128026367</v>
      </c>
      <c r="D567" s="25" t="e">
        <f>IF(#REF!=A567,AVERAGE(C567:C572),"--")</f>
        <v>#REF!</v>
      </c>
      <c r="E567" s="25">
        <v>7.6277303708333341E-2</v>
      </c>
      <c r="F567" s="23">
        <v>0.15726337791375689</v>
      </c>
      <c r="G567" s="3">
        <v>38330364</v>
      </c>
      <c r="H567" s="4">
        <v>32663274000</v>
      </c>
      <c r="I567">
        <v>1369050000000000</v>
      </c>
      <c r="J567" s="4">
        <v>89028545425</v>
      </c>
      <c r="K567" s="7">
        <f t="shared" si="273"/>
        <v>0.65214006052301277</v>
      </c>
      <c r="L567" s="7">
        <f t="shared" si="274"/>
        <v>0.21381103070202018</v>
      </c>
      <c r="M567" s="7">
        <f t="shared" si="275"/>
        <v>2.5867732589890613</v>
      </c>
      <c r="N567" s="7">
        <f t="shared" si="276"/>
        <v>3.4527243502140941</v>
      </c>
    </row>
    <row r="568" spans="1:14" x14ac:dyDescent="0.25">
      <c r="A568" s="2" t="s">
        <v>58</v>
      </c>
      <c r="B568" s="2" t="s">
        <v>8</v>
      </c>
      <c r="C568" s="24">
        <v>8.8144548090000011E-2</v>
      </c>
      <c r="D568" s="25" t="e">
        <f>IF(#REF!=A568,AVERAGE(C568:C572),"--")</f>
        <v>#REF!</v>
      </c>
      <c r="E568" s="25">
        <v>6.8679906426666673E-2</v>
      </c>
      <c r="F568" s="23">
        <v>0.19189592440384207</v>
      </c>
      <c r="G568" s="3">
        <v>38469512</v>
      </c>
      <c r="H568" s="4">
        <v>31858448000</v>
      </c>
      <c r="I568">
        <v>1416920000000000</v>
      </c>
      <c r="J568" s="4">
        <v>90426982753</v>
      </c>
      <c r="K568" s="7">
        <f t="shared" si="273"/>
        <v>0.63377053875372824</v>
      </c>
      <c r="L568" s="7">
        <f t="shared" si="274"/>
        <v>0.22048669839486384</v>
      </c>
      <c r="M568" s="7">
        <f t="shared" si="275"/>
        <v>2.6179020392454193</v>
      </c>
      <c r="N568" s="7">
        <f t="shared" si="276"/>
        <v>3.4721592763940112</v>
      </c>
    </row>
    <row r="569" spans="1:14" x14ac:dyDescent="0.25">
      <c r="A569" s="2" t="s">
        <v>58</v>
      </c>
      <c r="B569" s="2" t="s">
        <v>9</v>
      </c>
      <c r="C569" s="24">
        <v>8.794939747000001E-2</v>
      </c>
      <c r="D569" s="25" t="e">
        <f>IF(#REF!=A569,AVERAGE(C569:C572),"--")</f>
        <v>#REF!</v>
      </c>
      <c r="E569" s="25">
        <v>6.3879500266666667E-2</v>
      </c>
      <c r="F569" s="23">
        <v>0.14107040892519773</v>
      </c>
      <c r="G569" s="3">
        <v>38584624</v>
      </c>
      <c r="H569" s="4">
        <v>31311777000</v>
      </c>
      <c r="I569">
        <v>1447740000000000</v>
      </c>
      <c r="J569" s="4">
        <v>93330861909</v>
      </c>
      <c r="K569" s="7">
        <f t="shared" si="273"/>
        <v>0.62103710936813727</v>
      </c>
      <c r="L569" s="7">
        <f t="shared" si="274"/>
        <v>0.22461049364121197</v>
      </c>
      <c r="M569" s="7">
        <f t="shared" si="275"/>
        <v>2.6939096903596225</v>
      </c>
      <c r="N569" s="7">
        <f t="shared" si="276"/>
        <v>3.5395572933689716</v>
      </c>
    </row>
    <row r="570" spans="1:14" x14ac:dyDescent="0.25">
      <c r="A570" s="2" t="s">
        <v>58</v>
      </c>
      <c r="B570" s="2" t="s">
        <v>10</v>
      </c>
      <c r="C570" s="24">
        <v>5.2480217670000003E-2</v>
      </c>
      <c r="D570" s="25" t="e">
        <f>IF(#REF!=A570,AVERAGE(C570:C572),"--")</f>
        <v>#REF!</v>
      </c>
      <c r="E570" s="25">
        <v>5.9095491166666674E-2</v>
      </c>
      <c r="F570" s="23">
        <v>0.11979983640475544</v>
      </c>
      <c r="G570" s="3">
        <v>38684815</v>
      </c>
      <c r="H570" s="4">
        <v>34668787000</v>
      </c>
      <c r="I570">
        <v>1437180000000000</v>
      </c>
      <c r="J570" s="4">
        <v>98856950130</v>
      </c>
      <c r="K570" s="7">
        <f t="shared" si="273"/>
        <v>0.68583908501351909</v>
      </c>
      <c r="L570" s="7">
        <f t="shared" si="274"/>
        <v>0.22239467359556461</v>
      </c>
      <c r="M570" s="7">
        <f t="shared" si="275"/>
        <v>2.84602500797304</v>
      </c>
      <c r="N570" s="7">
        <f t="shared" si="276"/>
        <v>3.7542587665821237</v>
      </c>
    </row>
    <row r="571" spans="1:14" x14ac:dyDescent="0.25">
      <c r="A571" s="2" t="s">
        <v>58</v>
      </c>
      <c r="B571" s="2" t="s">
        <v>11</v>
      </c>
      <c r="C571" s="24">
        <v>4.8372646990000004E-2</v>
      </c>
      <c r="D571" s="25" t="e">
        <f>IF(#REF!=A571,AVERAGE(C571:C572),"--")</f>
        <v>#REF!</v>
      </c>
      <c r="E571" s="25">
        <v>5.7963906363333324E-2</v>
      </c>
      <c r="F571" s="23">
        <v>9.5811419339313364E-2</v>
      </c>
      <c r="G571" s="3">
        <v>38766939</v>
      </c>
      <c r="H571" s="4">
        <v>31930662000</v>
      </c>
      <c r="I571">
        <v>1544260000000000</v>
      </c>
      <c r="J571" s="4">
        <v>103962213067</v>
      </c>
      <c r="K571" s="7">
        <f t="shared" si="273"/>
        <v>0.63033369109573645</v>
      </c>
      <c r="L571" s="7">
        <f t="shared" si="274"/>
        <v>0.23845841473614354</v>
      </c>
      <c r="M571" s="7">
        <f t="shared" si="275"/>
        <v>2.9866617046047552</v>
      </c>
      <c r="N571" s="7">
        <f t="shared" si="276"/>
        <v>3.8554538104366349</v>
      </c>
    </row>
    <row r="572" spans="1:14" x14ac:dyDescent="0.25">
      <c r="A572" s="2" t="s">
        <v>58</v>
      </c>
      <c r="B572" s="2" t="s">
        <v>12</v>
      </c>
      <c r="C572" s="24">
        <v>6.7914375329999999E-2</v>
      </c>
      <c r="D572" s="25" t="e">
        <f>IF(#REF!=A572,AVERAGE(C572:C572),"--")</f>
        <v>#REF!</v>
      </c>
      <c r="E572" s="25">
        <v>5.7765820671666662E-2</v>
      </c>
      <c r="F572" s="23">
        <v>0.13211201995090716</v>
      </c>
      <c r="G572" s="3">
        <v>38827764</v>
      </c>
      <c r="H572" s="4">
        <v>33483035000</v>
      </c>
      <c r="I572">
        <v>1533260000000000</v>
      </c>
      <c r="J572" s="4">
        <v>107837485440</v>
      </c>
      <c r="K572" s="7">
        <f t="shared" si="273"/>
        <v>0.65994317898897537</v>
      </c>
      <c r="L572" s="7">
        <f t="shared" si="274"/>
        <v>0.23638894674100322</v>
      </c>
      <c r="M572" s="7">
        <f t="shared" si="275"/>
        <v>3.0931387346578418</v>
      </c>
      <c r="N572" s="7">
        <f t="shared" si="276"/>
        <v>3.9894708603878204</v>
      </c>
    </row>
    <row r="573" spans="1:14" x14ac:dyDescent="0.25">
      <c r="A573" s="2" t="s">
        <v>59</v>
      </c>
      <c r="B573" s="2" t="s">
        <v>4</v>
      </c>
      <c r="C573" s="24">
        <v>0.12103938530000001</v>
      </c>
      <c r="D573" s="25">
        <f t="shared" ref="D573:D620" si="277">IF(A579=A573,AVERAGE(C573:C578),"--")</f>
        <v>8.2031453710000021E-2</v>
      </c>
      <c r="E573" s="25">
        <v>8.2031453710000021E-2</v>
      </c>
      <c r="F573" s="23">
        <v>0.1818900360618485</v>
      </c>
      <c r="G573" s="3">
        <v>8320503</v>
      </c>
      <c r="H573" s="5">
        <v>4616818000</v>
      </c>
      <c r="I573">
        <v>988064851658928</v>
      </c>
      <c r="J573" s="4">
        <v>25741604744</v>
      </c>
      <c r="K573" s="7">
        <f t="shared" ref="K573:K593" si="278">H573/G573/food/365</f>
        <v>0.42463646119249016</v>
      </c>
      <c r="L573" s="7">
        <f t="shared" ref="L573:L593" si="279">I573/G573/btu/365</f>
        <v>0.71086905609356654</v>
      </c>
      <c r="M573" s="7">
        <f t="shared" ref="M573:M593" si="280">J573/G573/mangoods/365</f>
        <v>3.4455460959135316</v>
      </c>
      <c r="N573" s="7">
        <f t="shared" ref="N573:N593" si="281">SUM(K573:M573)</f>
        <v>4.5810516131995884</v>
      </c>
    </row>
    <row r="574" spans="1:14" x14ac:dyDescent="0.25">
      <c r="A574" s="2" t="s">
        <v>59</v>
      </c>
      <c r="B574" s="2" t="s">
        <v>5</v>
      </c>
      <c r="C574" s="24">
        <v>8.5891850900000011E-2</v>
      </c>
      <c r="D574" s="25">
        <f t="shared" si="277"/>
        <v>6.8839175356666685E-2</v>
      </c>
      <c r="E574" s="25">
        <v>6.8839175356666685E-2</v>
      </c>
      <c r="F574" s="23">
        <v>0.11435736677115993</v>
      </c>
      <c r="G574" s="3">
        <v>8325263</v>
      </c>
      <c r="H574" s="5">
        <v>4719496000</v>
      </c>
      <c r="I574">
        <v>953805311420034</v>
      </c>
      <c r="J574" s="4">
        <v>22668304384</v>
      </c>
      <c r="K574" s="7">
        <f t="shared" si="278"/>
        <v>0.43383218605334289</v>
      </c>
      <c r="L574" s="7">
        <f t="shared" si="279"/>
        <v>0.68582847950862602</v>
      </c>
      <c r="M574" s="7">
        <f t="shared" si="280"/>
        <v>3.0324461820736515</v>
      </c>
      <c r="N574" s="7">
        <f t="shared" si="281"/>
        <v>4.1521068476356202</v>
      </c>
    </row>
    <row r="575" spans="1:14" x14ac:dyDescent="0.25">
      <c r="A575" s="2" t="s">
        <v>59</v>
      </c>
      <c r="B575" s="2" t="s">
        <v>6</v>
      </c>
      <c r="C575" s="24">
        <v>8.8730215240000007E-2</v>
      </c>
      <c r="D575" s="25">
        <f t="shared" si="277"/>
        <v>6.4232031346666676E-2</v>
      </c>
      <c r="E575" s="25">
        <v>6.4232031346666676E-2</v>
      </c>
      <c r="F575" s="23">
        <v>0.17456209444506965</v>
      </c>
      <c r="G575" s="3">
        <v>8329033</v>
      </c>
      <c r="H575" s="5">
        <v>4652858000</v>
      </c>
      <c r="I575" s="6">
        <v>1070830000000000</v>
      </c>
      <c r="J575" s="4">
        <v>21234410673</v>
      </c>
      <c r="K575" s="7">
        <f t="shared" si="278"/>
        <v>0.42751299920644215</v>
      </c>
      <c r="L575" s="7">
        <f t="shared" si="279"/>
        <v>0.7696259239063109</v>
      </c>
      <c r="M575" s="7">
        <f t="shared" si="280"/>
        <v>2.8393416820406374</v>
      </c>
      <c r="N575" s="7">
        <f t="shared" si="281"/>
        <v>4.0364806051533906</v>
      </c>
    </row>
    <row r="576" spans="1:14" x14ac:dyDescent="0.25">
      <c r="A576" s="2" t="s">
        <v>59</v>
      </c>
      <c r="B576" s="2" t="s">
        <v>7</v>
      </c>
      <c r="C576" s="24">
        <v>8.0442423900000004E-2</v>
      </c>
      <c r="D576" s="25">
        <f t="shared" si="277"/>
        <v>6.018245526333333E-2</v>
      </c>
      <c r="E576" s="25">
        <v>6.018245526333333E-2</v>
      </c>
      <c r="F576" s="23">
        <v>8.6987066900846344E-2</v>
      </c>
      <c r="G576" s="3">
        <v>8336605</v>
      </c>
      <c r="H576" s="5">
        <v>5044454000</v>
      </c>
      <c r="I576" s="6">
        <v>1209710000000000</v>
      </c>
      <c r="J576" s="4">
        <v>23092218987</v>
      </c>
      <c r="K576" s="7">
        <f t="shared" si="278"/>
        <v>0.46307256367155464</v>
      </c>
      <c r="L576" s="7">
        <f t="shared" si="279"/>
        <v>0.86865192663343938</v>
      </c>
      <c r="M576" s="7">
        <f t="shared" si="280"/>
        <v>3.0849524276301366</v>
      </c>
      <c r="N576" s="7">
        <f t="shared" si="281"/>
        <v>4.4166769179351304</v>
      </c>
    </row>
    <row r="577" spans="1:14" x14ac:dyDescent="0.25">
      <c r="A577" s="2" t="s">
        <v>59</v>
      </c>
      <c r="B577" s="2" t="s">
        <v>8</v>
      </c>
      <c r="C577" s="24">
        <v>7.3725745810000007E-2</v>
      </c>
      <c r="D577" s="25">
        <f t="shared" si="277"/>
        <v>6.405297359666666E-2</v>
      </c>
      <c r="E577" s="25">
        <v>6.405297359666666E-2</v>
      </c>
      <c r="F577" s="23">
        <v>0.11939246158817829</v>
      </c>
      <c r="G577" s="3">
        <v>8350386</v>
      </c>
      <c r="H577" s="5">
        <v>4799188000</v>
      </c>
      <c r="I577" s="6">
        <v>1309300000000000</v>
      </c>
      <c r="J577" s="4">
        <v>24218262712</v>
      </c>
      <c r="K577" s="7">
        <f t="shared" si="278"/>
        <v>0.4398304780728452</v>
      </c>
      <c r="L577" s="7">
        <f t="shared" si="279"/>
        <v>0.93861255155312873</v>
      </c>
      <c r="M577" s="7">
        <f t="shared" si="280"/>
        <v>3.2300441833239004</v>
      </c>
      <c r="N577" s="7">
        <f t="shared" si="281"/>
        <v>4.6084872129498748</v>
      </c>
    </row>
    <row r="578" spans="1:14" x14ac:dyDescent="0.25">
      <c r="A578" s="2" t="s">
        <v>59</v>
      </c>
      <c r="B578" s="2" t="s">
        <v>9</v>
      </c>
      <c r="C578" s="24">
        <v>4.2359101109999998E-2</v>
      </c>
      <c r="D578" s="25">
        <f t="shared" si="277"/>
        <v>6.7506394843333331E-2</v>
      </c>
      <c r="E578" s="25">
        <v>6.7506394843333331E-2</v>
      </c>
      <c r="F578" s="23">
        <v>4.9996063302102156E-2</v>
      </c>
      <c r="G578" s="3">
        <v>8369829</v>
      </c>
      <c r="H578" s="5">
        <v>4659954000</v>
      </c>
      <c r="I578" s="6">
        <v>1317780000000000</v>
      </c>
      <c r="J578" s="4">
        <v>31527349017</v>
      </c>
      <c r="K578" s="7">
        <f t="shared" si="278"/>
        <v>0.4260780419805274</v>
      </c>
      <c r="L578" s="7">
        <f t="shared" si="279"/>
        <v>0.94249719800499487</v>
      </c>
      <c r="M578" s="7">
        <f t="shared" si="280"/>
        <v>4.1951056031430163</v>
      </c>
      <c r="N578" s="7">
        <f t="shared" si="281"/>
        <v>5.5636808431285383</v>
      </c>
    </row>
    <row r="579" spans="1:14" x14ac:dyDescent="0.25">
      <c r="A579" s="2" t="s">
        <v>59</v>
      </c>
      <c r="B579" s="2" t="s">
        <v>10</v>
      </c>
      <c r="C579" s="24">
        <v>4.1885715179999998E-2</v>
      </c>
      <c r="D579" s="25">
        <f t="shared" si="277"/>
        <v>6.4403823409999991E-2</v>
      </c>
      <c r="E579" s="25">
        <v>6.4403823409999991E-2</v>
      </c>
      <c r="F579" s="23">
        <v>3.6617676464707039E-2</v>
      </c>
      <c r="G579" s="3">
        <v>8397804</v>
      </c>
      <c r="H579" s="5">
        <v>4215367000</v>
      </c>
      <c r="I579" s="6">
        <v>1403420000000000</v>
      </c>
      <c r="J579" s="4">
        <v>37973194402</v>
      </c>
      <c r="K579" s="7">
        <f t="shared" si="278"/>
        <v>0.3841437450162552</v>
      </c>
      <c r="L579" s="7">
        <f t="shared" si="279"/>
        <v>1.000404572566139</v>
      </c>
      <c r="M579" s="7">
        <f t="shared" si="280"/>
        <v>5.0359733924020933</v>
      </c>
      <c r="N579" s="7">
        <f t="shared" si="281"/>
        <v>6.420521709984488</v>
      </c>
    </row>
    <row r="580" spans="1:14" x14ac:dyDescent="0.25">
      <c r="A580" s="2" t="s">
        <v>59</v>
      </c>
      <c r="B580" s="2" t="s">
        <v>11</v>
      </c>
      <c r="C580" s="24">
        <v>5.8248986839999996E-2</v>
      </c>
      <c r="D580" s="25">
        <f t="shared" si="277"/>
        <v>6.5303159289999996E-2</v>
      </c>
      <c r="E580" s="25">
        <v>6.5303159289999996E-2</v>
      </c>
      <c r="F580" s="23">
        <v>5.6060569527162318E-2</v>
      </c>
      <c r="G580" s="3">
        <v>8436489</v>
      </c>
      <c r="H580" s="5">
        <v>4344692000</v>
      </c>
      <c r="I580" s="6">
        <v>1389620000000000</v>
      </c>
      <c r="J580" s="4">
        <v>42336456428</v>
      </c>
      <c r="K580" s="7">
        <f t="shared" si="278"/>
        <v>0.3941135427303602</v>
      </c>
      <c r="L580" s="7">
        <f t="shared" si="279"/>
        <v>0.98602528635702458</v>
      </c>
      <c r="M580" s="7">
        <f t="shared" si="280"/>
        <v>5.588880046423121</v>
      </c>
      <c r="N580" s="7">
        <f t="shared" si="281"/>
        <v>6.969018875510506</v>
      </c>
    </row>
    <row r="581" spans="1:14" x14ac:dyDescent="0.25">
      <c r="A581" s="2" t="s">
        <v>59</v>
      </c>
      <c r="B581" s="2" t="s">
        <v>12</v>
      </c>
      <c r="C581" s="24">
        <v>6.4432758739999998E-2</v>
      </c>
      <c r="D581" s="25">
        <f t="shared" si="277"/>
        <v>5.9191891494999989E-2</v>
      </c>
      <c r="E581" s="25">
        <v>5.9191891494999989E-2</v>
      </c>
      <c r="F581" s="23">
        <v>9.0346591168546597E-2</v>
      </c>
      <c r="G581" s="3">
        <v>8492964</v>
      </c>
      <c r="H581" s="5">
        <v>4661466000</v>
      </c>
      <c r="I581" s="6">
        <v>1391350000000000</v>
      </c>
      <c r="J581" s="4">
        <v>43269089123</v>
      </c>
      <c r="K581" s="7">
        <f t="shared" si="278"/>
        <v>0.42003680521556219</v>
      </c>
      <c r="L581" s="7">
        <f t="shared" si="279"/>
        <v>0.98068797514349748</v>
      </c>
      <c r="M581" s="7">
        <f t="shared" si="280"/>
        <v>5.6740152408078055</v>
      </c>
      <c r="N581" s="7">
        <f t="shared" si="281"/>
        <v>7.074740021166865</v>
      </c>
    </row>
    <row r="582" spans="1:14" x14ac:dyDescent="0.25">
      <c r="A582" s="2" t="s">
        <v>59</v>
      </c>
      <c r="B582" s="2" t="s">
        <v>13</v>
      </c>
      <c r="C582" s="24">
        <v>0.1036655339</v>
      </c>
      <c r="D582" s="25">
        <f t="shared" si="277"/>
        <v>5.2545012668333335E-2</v>
      </c>
      <c r="E582" s="25">
        <v>5.2545012668333335E-2</v>
      </c>
      <c r="F582" s="23">
        <v>0.14151397759396911</v>
      </c>
      <c r="G582" s="3">
        <v>8558835</v>
      </c>
      <c r="H582" s="5">
        <v>4769144000</v>
      </c>
      <c r="I582" s="6">
        <v>1415660000000000</v>
      </c>
      <c r="J582" s="4">
        <v>48125989096</v>
      </c>
      <c r="K582" s="7">
        <f t="shared" si="278"/>
        <v>0.42643210154973804</v>
      </c>
      <c r="L582" s="7">
        <f t="shared" si="279"/>
        <v>0.99014328866055268</v>
      </c>
      <c r="M582" s="7">
        <f t="shared" si="280"/>
        <v>6.2623457648200809</v>
      </c>
      <c r="N582" s="7">
        <f t="shared" si="281"/>
        <v>7.6789211550303715</v>
      </c>
    </row>
    <row r="583" spans="1:14" x14ac:dyDescent="0.25">
      <c r="A583" s="2" t="s">
        <v>59</v>
      </c>
      <c r="B583" s="2" t="s">
        <v>14</v>
      </c>
      <c r="C583" s="24">
        <v>9.4446273289999993E-2</v>
      </c>
      <c r="D583" s="25">
        <f t="shared" si="277"/>
        <v>3.6155976982999993E-2</v>
      </c>
      <c r="E583" s="25">
        <v>3.6155976982999993E-2</v>
      </c>
      <c r="F583" s="23">
        <v>0.11430301029112311</v>
      </c>
      <c r="G583" s="3">
        <v>8617375</v>
      </c>
      <c r="H583" s="5">
        <v>4084901000</v>
      </c>
      <c r="I583" s="6">
        <v>1410010000000000</v>
      </c>
      <c r="J583" s="4">
        <v>45777541285</v>
      </c>
      <c r="K583" s="7">
        <f t="shared" si="278"/>
        <v>0.36276940448092998</v>
      </c>
      <c r="L583" s="7">
        <f t="shared" si="279"/>
        <v>0.97949210842905199</v>
      </c>
      <c r="M583" s="7">
        <f t="shared" si="280"/>
        <v>5.9162906162366538</v>
      </c>
      <c r="N583" s="7">
        <f t="shared" si="281"/>
        <v>7.2585521291466355</v>
      </c>
    </row>
    <row r="584" spans="1:14" x14ac:dyDescent="0.25">
      <c r="A584" s="2" t="s">
        <v>59</v>
      </c>
      <c r="B584" s="2" t="s">
        <v>15</v>
      </c>
      <c r="C584" s="24">
        <v>2.3743672509999997E-2</v>
      </c>
      <c r="D584" s="25">
        <f t="shared" si="277"/>
        <v>2.1512281861666666E-2</v>
      </c>
      <c r="E584" s="25">
        <v>2.1512281861666666E-2</v>
      </c>
      <c r="F584" s="23">
        <v>8.2394969050441302E-2</v>
      </c>
      <c r="G584" s="3">
        <v>8668067</v>
      </c>
      <c r="H584" s="5">
        <v>3957334000</v>
      </c>
      <c r="I584" s="6">
        <v>1392850000000000</v>
      </c>
      <c r="J584" s="4">
        <v>45117716624</v>
      </c>
      <c r="K584" s="7">
        <f t="shared" si="278"/>
        <v>0.34938524139904908</v>
      </c>
      <c r="L584" s="7">
        <f t="shared" si="279"/>
        <v>0.96191307937471282</v>
      </c>
      <c r="M584" s="7">
        <f t="shared" si="280"/>
        <v>5.7969143154378404</v>
      </c>
      <c r="N584" s="7">
        <f t="shared" si="281"/>
        <v>7.1082126362116025</v>
      </c>
    </row>
    <row r="585" spans="1:14" x14ac:dyDescent="0.25">
      <c r="A585" s="2" t="s">
        <v>59</v>
      </c>
      <c r="B585" s="2" t="s">
        <v>16</v>
      </c>
      <c r="C585" s="24">
        <v>4.7281730460000004E-2</v>
      </c>
      <c r="D585" s="25">
        <f t="shared" si="277"/>
        <v>1.7109781996000002E-2</v>
      </c>
      <c r="E585" s="25">
        <v>1.7109781996000002E-2</v>
      </c>
      <c r="F585" s="23">
        <v>0.11467855024411011</v>
      </c>
      <c r="G585" s="3">
        <v>8718561</v>
      </c>
      <c r="H585" s="5">
        <v>4425739000</v>
      </c>
      <c r="I585" s="6">
        <v>1373960000000000</v>
      </c>
      <c r="J585" s="4">
        <v>34063403094</v>
      </c>
      <c r="K585" s="7">
        <f t="shared" si="278"/>
        <v>0.38847680839214976</v>
      </c>
      <c r="L585" s="7">
        <f t="shared" si="279"/>
        <v>0.94337208244171533</v>
      </c>
      <c r="M585" s="7">
        <f t="shared" si="280"/>
        <v>4.3512621785910648</v>
      </c>
      <c r="N585" s="7">
        <f t="shared" si="281"/>
        <v>5.6831110694249301</v>
      </c>
    </row>
    <row r="586" spans="1:14" x14ac:dyDescent="0.25">
      <c r="A586" s="2" t="s">
        <v>59</v>
      </c>
      <c r="B586" s="2" t="s">
        <v>17</v>
      </c>
      <c r="C586" s="24">
        <v>2.158138007E-2</v>
      </c>
      <c r="D586" s="25">
        <f t="shared" si="277"/>
        <v>9.9997865131666672E-3</v>
      </c>
      <c r="E586" s="25">
        <v>9.9997865131666672E-3</v>
      </c>
      <c r="F586" s="23">
        <v>1.1502408274092879E-2</v>
      </c>
      <c r="G586" s="3">
        <v>8780745</v>
      </c>
      <c r="H586" s="5">
        <v>4201865000</v>
      </c>
      <c r="I586" s="6">
        <v>1329110000000000</v>
      </c>
      <c r="J586" s="4">
        <v>40075583498</v>
      </c>
      <c r="K586" s="7">
        <f t="shared" si="278"/>
        <v>0.36621391223655414</v>
      </c>
      <c r="L586" s="7">
        <f t="shared" si="279"/>
        <v>0.90611496172372819</v>
      </c>
      <c r="M586" s="7">
        <f t="shared" si="280"/>
        <v>5.08300477571672</v>
      </c>
      <c r="N586" s="7">
        <f t="shared" si="281"/>
        <v>6.3553336496770019</v>
      </c>
    </row>
    <row r="587" spans="1:14" x14ac:dyDescent="0.25">
      <c r="A587" s="2" t="s">
        <v>59</v>
      </c>
      <c r="B587" s="2" t="s">
        <v>18</v>
      </c>
      <c r="C587" s="24">
        <v>2.4551485780000003E-2</v>
      </c>
      <c r="D587" s="25">
        <f t="shared" si="277"/>
        <v>7.9014627248333337E-3</v>
      </c>
      <c r="E587" s="25">
        <v>7.9014627248333337E-3</v>
      </c>
      <c r="F587" s="23">
        <v>9.5351535099552187E-2</v>
      </c>
      <c r="G587" s="3">
        <v>8826939</v>
      </c>
      <c r="H587" s="5">
        <v>4243093000</v>
      </c>
      <c r="I587" s="6">
        <v>1390900000000000</v>
      </c>
      <c r="J587" s="4">
        <v>52199634529</v>
      </c>
      <c r="K587" s="7">
        <f t="shared" si="278"/>
        <v>0.36787183130408169</v>
      </c>
      <c r="L587" s="7">
        <f t="shared" si="279"/>
        <v>0.94327760308592901</v>
      </c>
      <c r="M587" s="7">
        <f t="shared" si="280"/>
        <v>6.586115846164434</v>
      </c>
      <c r="N587" s="7">
        <f t="shared" si="281"/>
        <v>7.8972652805544445</v>
      </c>
    </row>
    <row r="588" spans="1:14" x14ac:dyDescent="0.25">
      <c r="A588" s="2" t="s">
        <v>59</v>
      </c>
      <c r="B588" s="2" t="s">
        <v>19</v>
      </c>
      <c r="C588" s="24">
        <v>5.3313197879999996E-3</v>
      </c>
      <c r="D588" s="25">
        <f t="shared" si="277"/>
        <v>7.8194789965000001E-3</v>
      </c>
      <c r="E588" s="25">
        <v>7.8194789965000001E-3</v>
      </c>
      <c r="F588" s="23">
        <v>-3.3323645391782786E-2</v>
      </c>
      <c r="G588" s="3">
        <v>8840998</v>
      </c>
      <c r="H588" s="5">
        <v>4442565000</v>
      </c>
      <c r="I588" s="6">
        <v>1264980000000000</v>
      </c>
      <c r="J588" s="4">
        <v>55528698556</v>
      </c>
      <c r="K588" s="7">
        <f t="shared" si="278"/>
        <v>0.38455335736769036</v>
      </c>
      <c r="L588" s="7">
        <f t="shared" si="279"/>
        <v>0.85651723792123746</v>
      </c>
      <c r="M588" s="7">
        <f t="shared" si="280"/>
        <v>6.9950082494811419</v>
      </c>
      <c r="N588" s="7">
        <f t="shared" si="281"/>
        <v>8.2360788447700699</v>
      </c>
    </row>
    <row r="589" spans="1:14" x14ac:dyDescent="0.25">
      <c r="A589" s="2" t="s">
        <v>59</v>
      </c>
      <c r="B589" s="2" t="s">
        <v>20</v>
      </c>
      <c r="C589" s="24">
        <v>6.584102562E-3</v>
      </c>
      <c r="D589" s="25">
        <f t="shared" si="277"/>
        <v>1.0528395925166667E-2</v>
      </c>
      <c r="E589" s="25">
        <v>1.0528395925166667E-2</v>
      </c>
      <c r="F589" s="23">
        <v>-6.5099936683621351E-4</v>
      </c>
      <c r="G589" s="3">
        <v>8846062</v>
      </c>
      <c r="H589" s="5">
        <v>4520813000</v>
      </c>
      <c r="I589" s="6">
        <v>1398820000000000</v>
      </c>
      <c r="J589" s="4">
        <v>51890699642</v>
      </c>
      <c r="K589" s="7">
        <f t="shared" si="278"/>
        <v>0.39110257301437207</v>
      </c>
      <c r="L589" s="7">
        <f t="shared" si="279"/>
        <v>0.94659802762333922</v>
      </c>
      <c r="M589" s="7">
        <f t="shared" si="280"/>
        <v>6.5329837186236546</v>
      </c>
      <c r="N589" s="7">
        <f t="shared" si="281"/>
        <v>7.8706843192613656</v>
      </c>
    </row>
    <row r="590" spans="1:14" x14ac:dyDescent="0.25">
      <c r="A590" s="2" t="s">
        <v>59</v>
      </c>
      <c r="B590" s="2" t="s">
        <v>21</v>
      </c>
      <c r="C590" s="24">
        <v>-2.6713266839999998E-3</v>
      </c>
      <c r="D590" s="25">
        <f t="shared" si="277"/>
        <v>1.2640471079833333E-2</v>
      </c>
      <c r="E590" s="25">
        <v>1.2640471079833333E-2</v>
      </c>
      <c r="F590" s="23">
        <v>2.8487983723337607E-2</v>
      </c>
      <c r="G590" s="3">
        <v>8850974</v>
      </c>
      <c r="H590" s="5">
        <v>4432203000</v>
      </c>
      <c r="I590" s="6">
        <v>1495950000000000</v>
      </c>
      <c r="J590" s="4">
        <v>53209813186</v>
      </c>
      <c r="K590" s="7">
        <f t="shared" si="278"/>
        <v>0.38322398909245253</v>
      </c>
      <c r="L590" s="7">
        <f t="shared" si="279"/>
        <v>1.0117652383930864</v>
      </c>
      <c r="M590" s="7">
        <f t="shared" si="280"/>
        <v>6.6953409486887807</v>
      </c>
      <c r="N590" s="7">
        <f t="shared" si="281"/>
        <v>8.0903301761743194</v>
      </c>
    </row>
    <row r="591" spans="1:14" x14ac:dyDescent="0.25">
      <c r="A591" s="2" t="s">
        <v>59</v>
      </c>
      <c r="B591" s="2" t="s">
        <v>22</v>
      </c>
      <c r="C591" s="24">
        <v>4.6217575630000006E-3</v>
      </c>
      <c r="D591" s="25">
        <f t="shared" si="277"/>
        <v>1.3708458574999999E-2</v>
      </c>
      <c r="E591" s="25">
        <v>1.3708458574999999E-2</v>
      </c>
      <c r="F591" s="23">
        <v>2.2325705920922978E-2</v>
      </c>
      <c r="G591" s="3">
        <v>8857874</v>
      </c>
      <c r="H591" s="5">
        <v>4310161000</v>
      </c>
      <c r="I591" s="6">
        <v>1459710000000000</v>
      </c>
      <c r="J591" s="4">
        <v>53429449817</v>
      </c>
      <c r="K591" s="7">
        <f t="shared" si="278"/>
        <v>0.37238150558665972</v>
      </c>
      <c r="L591" s="7">
        <f t="shared" si="279"/>
        <v>0.98648577221992928</v>
      </c>
      <c r="M591" s="7">
        <f t="shared" si="280"/>
        <v>6.7177406360902117</v>
      </c>
      <c r="N591" s="7">
        <f t="shared" si="281"/>
        <v>8.076607913896801</v>
      </c>
    </row>
    <row r="592" spans="1:14" x14ac:dyDescent="0.25">
      <c r="A592" s="2" t="s">
        <v>59</v>
      </c>
      <c r="B592" s="2" t="s">
        <v>23</v>
      </c>
      <c r="C592" s="24">
        <v>8.9914373400000001E-3</v>
      </c>
      <c r="D592" s="25">
        <f t="shared" si="277"/>
        <v>1.3693450402166666E-2</v>
      </c>
      <c r="E592" s="25">
        <v>1.3693450402166666E-2</v>
      </c>
      <c r="F592" s="23">
        <v>8.3075188380143938E-3</v>
      </c>
      <c r="G592" s="3">
        <v>8872109</v>
      </c>
      <c r="H592" s="5">
        <v>4324517000</v>
      </c>
      <c r="I592" s="6">
        <v>1391380000000000</v>
      </c>
      <c r="J592" s="4">
        <v>52579803729</v>
      </c>
      <c r="K592" s="7">
        <f t="shared" si="278"/>
        <v>0.37302234574035453</v>
      </c>
      <c r="L592" s="7">
        <f t="shared" si="279"/>
        <v>0.93879902232580936</v>
      </c>
      <c r="M592" s="7">
        <f t="shared" si="280"/>
        <v>6.6003067559549393</v>
      </c>
      <c r="N592" s="7">
        <f t="shared" si="281"/>
        <v>7.9121281240211037</v>
      </c>
    </row>
    <row r="593" spans="1:14" x14ac:dyDescent="0.25">
      <c r="A593" s="2" t="s">
        <v>59</v>
      </c>
      <c r="B593" s="2" t="s">
        <v>24</v>
      </c>
      <c r="C593" s="24">
        <v>2.4059583409999998E-2</v>
      </c>
      <c r="D593" s="25">
        <f t="shared" si="277"/>
        <v>1.4461901988833332E-2</v>
      </c>
      <c r="E593" s="25">
        <v>1.4461901988833332E-2</v>
      </c>
      <c r="F593" s="23">
        <v>6.3007501981005021E-4</v>
      </c>
      <c r="G593" s="3">
        <v>8895960</v>
      </c>
      <c r="H593" s="5">
        <v>4258493000</v>
      </c>
      <c r="I593" s="6">
        <v>1546370000000000</v>
      </c>
      <c r="J593" s="4">
        <v>46240170301</v>
      </c>
      <c r="K593" s="7">
        <f t="shared" si="278"/>
        <v>0.36634243278711093</v>
      </c>
      <c r="L593" s="7">
        <f t="shared" si="279"/>
        <v>1.040577270284208</v>
      </c>
      <c r="M593" s="7">
        <f t="shared" si="280"/>
        <v>5.7889344492126416</v>
      </c>
      <c r="N593" s="7">
        <f t="shared" si="281"/>
        <v>7.1958541522839603</v>
      </c>
    </row>
    <row r="594" spans="1:14" x14ac:dyDescent="0.25">
      <c r="A594" s="2" t="s">
        <v>59</v>
      </c>
      <c r="B594" s="2" t="s">
        <v>25</v>
      </c>
      <c r="C594" s="24">
        <v>2.1584821359999999E-2</v>
      </c>
      <c r="D594" s="25">
        <f t="shared" si="277"/>
        <v>1.4138919477166667E-2</v>
      </c>
      <c r="E594" s="25">
        <v>1.4138919477166667E-2</v>
      </c>
      <c r="F594" s="23">
        <v>5.0436749177753093E-2</v>
      </c>
      <c r="G594" s="3">
        <v>8924958</v>
      </c>
      <c r="H594" s="5">
        <v>4284645000</v>
      </c>
      <c r="I594" s="6">
        <v>1373290000000000</v>
      </c>
      <c r="J594" s="4">
        <v>49461733565</v>
      </c>
      <c r="K594" s="7">
        <f t="shared" ref="K594" si="282">H594/G594/food/365</f>
        <v>0.3673946032615083</v>
      </c>
      <c r="L594" s="7">
        <f t="shared" ref="L594" si="283">I594/G594/btu/365</f>
        <v>0.92110643761094679</v>
      </c>
      <c r="M594" s="7">
        <f t="shared" ref="M594" si="284">J594/G594/mangoods/365</f>
        <v>6.1721316532468675</v>
      </c>
      <c r="N594" s="7">
        <f t="shared" ref="N594" si="285">SUM(K594:M594)</f>
        <v>7.4606326941193224</v>
      </c>
    </row>
    <row r="595" spans="1:14" x14ac:dyDescent="0.25">
      <c r="A595" s="2" t="s">
        <v>59</v>
      </c>
      <c r="B595" s="2" t="s">
        <v>26</v>
      </c>
      <c r="C595" s="24">
        <v>1.9256553489999998E-2</v>
      </c>
      <c r="D595" s="25">
        <f t="shared" si="277"/>
        <v>1.6269864427166669E-2</v>
      </c>
      <c r="E595" s="25">
        <v>1.6269864427166669E-2</v>
      </c>
      <c r="F595" s="23">
        <v>4.3059316381873547E-2</v>
      </c>
      <c r="G595" s="3">
        <v>8958229</v>
      </c>
      <c r="H595" s="5">
        <v>4195503000</v>
      </c>
      <c r="I595" s="6">
        <v>1239510000000000</v>
      </c>
      <c r="J595" s="4">
        <v>59980677205</v>
      </c>
      <c r="K595" s="7">
        <f t="shared" ref="K595:K604" si="286">H595/G595/food/365</f>
        <v>0.35841484130997681</v>
      </c>
      <c r="L595" s="7">
        <f t="shared" ref="L595:L604" si="287">I595/G595/btu/365</f>
        <v>0.82828846966108138</v>
      </c>
      <c r="M595" s="7">
        <f t="shared" ref="M595:M604" si="288">J595/G595/mangoods/365</f>
        <v>7.4569500342710313</v>
      </c>
      <c r="N595" s="7">
        <f t="shared" ref="N595:N604" si="289">SUM(K595:M595)</f>
        <v>8.6436533452420896</v>
      </c>
    </row>
    <row r="596" spans="1:14" x14ac:dyDescent="0.25">
      <c r="A596" s="2" t="s">
        <v>59</v>
      </c>
      <c r="B596" s="2" t="s">
        <v>27</v>
      </c>
      <c r="C596" s="24">
        <v>3.7365982869999995E-3</v>
      </c>
      <c r="D596" s="25">
        <f t="shared" si="277"/>
        <v>1.2236337938166669E-2</v>
      </c>
      <c r="E596" s="25">
        <v>1.2236337938166669E-2</v>
      </c>
      <c r="F596" s="23">
        <v>1.0931329055268613E-2</v>
      </c>
      <c r="G596" s="3">
        <v>8993531</v>
      </c>
      <c r="H596" s="5">
        <v>4353255000</v>
      </c>
      <c r="I596" s="6">
        <v>1444400000000000</v>
      </c>
      <c r="J596" s="4">
        <v>66417135294</v>
      </c>
      <c r="K596" s="7">
        <f t="shared" si="286"/>
        <v>0.37043155987899218</v>
      </c>
      <c r="L596" s="7">
        <f t="shared" si="287"/>
        <v>0.96141520162199579</v>
      </c>
      <c r="M596" s="7">
        <f t="shared" si="288"/>
        <v>8.2247353446242144</v>
      </c>
      <c r="N596" s="7">
        <f t="shared" si="289"/>
        <v>9.5565821061252016</v>
      </c>
    </row>
    <row r="597" spans="1:14" x14ac:dyDescent="0.25">
      <c r="A597" s="2" t="s">
        <v>59</v>
      </c>
      <c r="B597" s="2" t="s">
        <v>28</v>
      </c>
      <c r="C597" s="24">
        <v>4.5317085260000002E-3</v>
      </c>
      <c r="D597" s="25">
        <f t="shared" si="277"/>
        <v>1.3543551601999999E-2</v>
      </c>
      <c r="E597" s="25">
        <v>1.3543551601999999E-2</v>
      </c>
      <c r="F597" s="23">
        <v>5.1696229997287846E-2</v>
      </c>
      <c r="G597" s="3">
        <v>9029572</v>
      </c>
      <c r="H597" s="5">
        <v>4188749000</v>
      </c>
      <c r="I597" s="6">
        <v>1517500000000000</v>
      </c>
      <c r="J597" s="4">
        <v>66787381299</v>
      </c>
      <c r="K597" s="7">
        <f t="shared" si="286"/>
        <v>0.35501056747298426</v>
      </c>
      <c r="L597" s="7">
        <f t="shared" si="287"/>
        <v>1.006040062274177</v>
      </c>
      <c r="M597" s="7">
        <f t="shared" si="288"/>
        <v>8.2375730411941657</v>
      </c>
      <c r="N597" s="7">
        <f t="shared" si="289"/>
        <v>9.5986236709413273</v>
      </c>
    </row>
    <row r="598" spans="1:14" x14ac:dyDescent="0.25">
      <c r="A598" s="2" t="s">
        <v>59</v>
      </c>
      <c r="B598" s="2" t="s">
        <v>29</v>
      </c>
      <c r="C598" s="24">
        <v>1.3602146859999999E-2</v>
      </c>
      <c r="D598" s="25">
        <f t="shared" si="277"/>
        <v>1.7723518077666669E-2</v>
      </c>
      <c r="E598" s="25">
        <v>1.7723518077666669E-2</v>
      </c>
      <c r="F598" s="23">
        <v>2.5351737825729526E-2</v>
      </c>
      <c r="G598" s="3">
        <v>9080505</v>
      </c>
      <c r="H598" s="5">
        <v>3958500000</v>
      </c>
      <c r="I598" s="6">
        <v>1366990000000000</v>
      </c>
      <c r="J598" s="4">
        <v>71944032793</v>
      </c>
      <c r="K598" s="7">
        <f t="shared" si="286"/>
        <v>0.33361437556980966</v>
      </c>
      <c r="L598" s="7">
        <f t="shared" si="287"/>
        <v>0.90117487854635192</v>
      </c>
      <c r="M598" s="7">
        <f t="shared" si="288"/>
        <v>8.823823346368366</v>
      </c>
      <c r="N598" s="7">
        <f t="shared" si="289"/>
        <v>10.058612600484528</v>
      </c>
    </row>
    <row r="599" spans="1:14" x14ac:dyDescent="0.25">
      <c r="A599" s="2" t="s">
        <v>59</v>
      </c>
      <c r="B599" s="2" t="s">
        <v>30</v>
      </c>
      <c r="C599" s="24">
        <v>2.2121688339999997E-2</v>
      </c>
      <c r="D599" s="25" t="e">
        <f>IF(#REF!=A599,AVERAGE(C599:C604),"--")</f>
        <v>#REF!</v>
      </c>
      <c r="E599" s="25">
        <v>1.6937122779166664E-2</v>
      </c>
      <c r="F599" s="23">
        <v>4.0500937144420934E-2</v>
      </c>
      <c r="G599" s="3">
        <v>9148092</v>
      </c>
      <c r="H599" s="5">
        <v>4026265000</v>
      </c>
      <c r="I599" s="6">
        <v>1418460000000000</v>
      </c>
      <c r="J599" s="4">
        <v>83686232850</v>
      </c>
      <c r="K599" s="7">
        <f t="shared" si="286"/>
        <v>0.33681850290433518</v>
      </c>
      <c r="L599" s="7">
        <f t="shared" si="287"/>
        <v>0.92819732149609246</v>
      </c>
      <c r="M599" s="7">
        <f t="shared" si="288"/>
        <v>10.188154525350088</v>
      </c>
      <c r="N599" s="7">
        <f t="shared" si="289"/>
        <v>11.453170349750515</v>
      </c>
    </row>
    <row r="600" spans="1:14" x14ac:dyDescent="0.25">
      <c r="A600" s="2" t="s">
        <v>59</v>
      </c>
      <c r="B600" s="2" t="s">
        <v>31</v>
      </c>
      <c r="C600" s="24">
        <v>3.4370491060000001E-2</v>
      </c>
      <c r="D600" s="25" t="e">
        <f>IF(#REF!=A600,AVERAGE(C600:C604),"--")</f>
        <v>#REF!</v>
      </c>
      <c r="E600" s="25">
        <v>1.3176353105583334E-2</v>
      </c>
      <c r="F600" s="23">
        <v>4.1120288058601906E-2</v>
      </c>
      <c r="G600" s="3">
        <v>9219637</v>
      </c>
      <c r="H600" s="5">
        <v>4080658000</v>
      </c>
      <c r="I600" s="6">
        <v>1429280000000000</v>
      </c>
      <c r="J600" s="4">
        <v>80971016594</v>
      </c>
      <c r="K600" s="7">
        <f t="shared" si="286"/>
        <v>0.33871972246800691</v>
      </c>
      <c r="L600" s="7">
        <f t="shared" si="287"/>
        <v>0.92801978546400476</v>
      </c>
      <c r="M600" s="7">
        <f t="shared" si="288"/>
        <v>9.7811022325127794</v>
      </c>
      <c r="N600" s="7">
        <f t="shared" si="289"/>
        <v>11.047841740444792</v>
      </c>
    </row>
    <row r="601" spans="1:14" x14ac:dyDescent="0.25">
      <c r="A601" s="2" t="s">
        <v>59</v>
      </c>
      <c r="B601" s="2" t="s">
        <v>32</v>
      </c>
      <c r="C601" s="24">
        <v>-4.9446054439999994E-3</v>
      </c>
      <c r="D601" s="25" t="e">
        <f>IF(#REF!=A601,AVERAGE(C601:C604),"--")</f>
        <v>#REF!</v>
      </c>
      <c r="E601" s="25">
        <v>7.14854043875E-3</v>
      </c>
      <c r="F601" s="23">
        <v>4.371996782947396E-2</v>
      </c>
      <c r="G601" s="3">
        <v>9298515</v>
      </c>
      <c r="H601" s="5">
        <v>4132821000</v>
      </c>
      <c r="I601" s="6">
        <v>1299310000000000</v>
      </c>
      <c r="J601" s="4">
        <v>59604622224</v>
      </c>
      <c r="K601" s="7">
        <f t="shared" si="286"/>
        <v>0.34013953096841654</v>
      </c>
      <c r="L601" s="7">
        <f t="shared" si="287"/>
        <v>0.83647492369795184</v>
      </c>
      <c r="M601" s="7">
        <f t="shared" si="288"/>
        <v>7.139016277674533</v>
      </c>
      <c r="N601" s="7">
        <f t="shared" si="289"/>
        <v>8.3156307323409013</v>
      </c>
    </row>
    <row r="602" spans="1:14" x14ac:dyDescent="0.25">
      <c r="A602" s="2" t="s">
        <v>59</v>
      </c>
      <c r="B602" s="2" t="s">
        <v>33</v>
      </c>
      <c r="C602" s="24">
        <v>1.1579880270000001E-2</v>
      </c>
      <c r="D602" s="25" t="e">
        <f>IF(#REF!=A602,AVERAGE(C602:C604),"--")</f>
        <v>#REF!</v>
      </c>
      <c r="E602" s="25">
        <v>7.8946667711166669E-3</v>
      </c>
      <c r="F602" s="23">
        <v>5.0681681879416685E-2</v>
      </c>
      <c r="G602" s="3">
        <v>9378126</v>
      </c>
      <c r="H602" s="5">
        <v>3935167000</v>
      </c>
      <c r="I602" s="6">
        <v>1386800000000000</v>
      </c>
      <c r="J602" s="4">
        <v>73564234783</v>
      </c>
      <c r="K602" s="7">
        <f t="shared" si="286"/>
        <v>0.32112285260399182</v>
      </c>
      <c r="L602" s="7">
        <f t="shared" si="287"/>
        <v>0.88522059739673309</v>
      </c>
      <c r="M602" s="7">
        <f t="shared" si="288"/>
        <v>8.7362023923511707</v>
      </c>
      <c r="N602" s="7">
        <f t="shared" si="289"/>
        <v>9.9425458423518958</v>
      </c>
    </row>
    <row r="603" spans="1:14" x14ac:dyDescent="0.25">
      <c r="A603" s="2" t="s">
        <v>59</v>
      </c>
      <c r="B603" s="2" t="s">
        <v>34</v>
      </c>
      <c r="C603" s="24">
        <v>2.9611507380000002E-2</v>
      </c>
      <c r="D603" s="25" t="e">
        <f>IF(#REF!=A603,AVERAGE(C603:C604),"--")</f>
        <v>#REF!</v>
      </c>
      <c r="E603" s="25">
        <v>7.6051354671166672E-3</v>
      </c>
      <c r="F603" s="23">
        <v>1.5424340868363418E-2</v>
      </c>
      <c r="G603" s="3">
        <v>9449213</v>
      </c>
      <c r="H603" s="5">
        <v>4024642000</v>
      </c>
      <c r="I603" s="6">
        <v>1426770000000000</v>
      </c>
      <c r="J603" s="4">
        <v>83586875784</v>
      </c>
      <c r="K603" s="7">
        <f t="shared" si="286"/>
        <v>0.32595355737240755</v>
      </c>
      <c r="L603" s="7">
        <f t="shared" si="287"/>
        <v>0.90388269389906017</v>
      </c>
      <c r="M603" s="7">
        <f t="shared" si="288"/>
        <v>9.8517749545143047</v>
      </c>
      <c r="N603" s="7">
        <f t="shared" si="289"/>
        <v>11.081611205785773</v>
      </c>
    </row>
    <row r="604" spans="1:14" x14ac:dyDescent="0.25">
      <c r="A604" s="2" t="s">
        <v>59</v>
      </c>
      <c r="B604" s="2" t="s">
        <v>35</v>
      </c>
      <c r="C604" s="24">
        <v>8.8837750690000002E-3</v>
      </c>
      <c r="D604" s="25" t="e">
        <f>IF(#REF!=A604,AVERAGE(C604:C604),"--")</f>
        <v>#REF!</v>
      </c>
      <c r="E604" s="25">
        <v>5.660715982116666E-3</v>
      </c>
      <c r="F604" s="23">
        <v>2.2671222651373002E-2</v>
      </c>
      <c r="G604" s="3">
        <v>9519374</v>
      </c>
      <c r="H604" s="5">
        <v>4046494000</v>
      </c>
      <c r="I604" s="6">
        <v>1574160000000000</v>
      </c>
      <c r="J604" s="4">
        <v>76532219666</v>
      </c>
      <c r="K604" s="7">
        <f t="shared" si="286"/>
        <v>0.32530790727406234</v>
      </c>
      <c r="L604" s="7">
        <f t="shared" si="287"/>
        <v>0.98990660898874738</v>
      </c>
      <c r="M604" s="7">
        <f t="shared" si="288"/>
        <v>8.9538115164056613</v>
      </c>
      <c r="N604" s="7">
        <f t="shared" si="289"/>
        <v>10.269026032668471</v>
      </c>
    </row>
    <row r="605" spans="1:14" x14ac:dyDescent="0.25">
      <c r="A605" s="2" t="s">
        <v>60</v>
      </c>
      <c r="B605" s="2" t="s">
        <v>4</v>
      </c>
      <c r="C605" s="24">
        <v>0.126629930710215</v>
      </c>
      <c r="D605" s="25">
        <f t="shared" si="277"/>
        <v>4.4644858713508456E-2</v>
      </c>
      <c r="E605" s="25">
        <v>4.4644858713508456E-2</v>
      </c>
      <c r="F605" s="23">
        <v>0.15251223202530895</v>
      </c>
      <c r="G605" s="3">
        <v>48326274</v>
      </c>
      <c r="H605" s="4">
        <v>15936956181</v>
      </c>
      <c r="I605">
        <v>90978474141943</v>
      </c>
      <c r="J605" s="4">
        <v>14462991560.0362</v>
      </c>
      <c r="K605" s="7">
        <f t="shared" ref="K605:K625" si="290">H605/G605/food/365</f>
        <v>0.25237490909030724</v>
      </c>
      <c r="L605" s="7">
        <f t="shared" ref="L605:L625" si="291">I605/G605/btu/365</f>
        <v>1.1269614952250652E-2</v>
      </c>
      <c r="M605" s="7">
        <f t="shared" ref="M605:M625" si="292">J605/G605/mangoods/365</f>
        <v>0.33330885314776693</v>
      </c>
      <c r="N605" s="7">
        <f t="shared" ref="N605:N625" si="293">SUM(K605:M605)</f>
        <v>0.59695337719032482</v>
      </c>
    </row>
    <row r="606" spans="1:14" x14ac:dyDescent="0.25">
      <c r="A606" s="2" t="s">
        <v>60</v>
      </c>
      <c r="B606" s="2" t="s">
        <v>5</v>
      </c>
      <c r="C606" s="24">
        <v>5.2590799031682602E-2</v>
      </c>
      <c r="D606" s="25">
        <f t="shared" si="277"/>
        <v>2.7650638808871808E-2</v>
      </c>
      <c r="E606" s="25">
        <v>2.7650638808871808E-2</v>
      </c>
      <c r="F606" s="23">
        <v>0.17208985124248755</v>
      </c>
      <c r="G606" s="3">
        <v>49255900</v>
      </c>
      <c r="H606" s="4">
        <v>16000147097</v>
      </c>
      <c r="I606">
        <v>132130108462853</v>
      </c>
      <c r="J606" s="4">
        <v>14846080866.3253</v>
      </c>
      <c r="K606" s="7">
        <f t="shared" si="290"/>
        <v>0.24859353232139028</v>
      </c>
      <c r="L606" s="7">
        <f t="shared" si="291"/>
        <v>1.6058215197188877E-2</v>
      </c>
      <c r="M606" s="7">
        <f t="shared" si="292"/>
        <v>0.3356800965159924</v>
      </c>
      <c r="N606" s="7">
        <f t="shared" si="293"/>
        <v>0.60033184403457152</v>
      </c>
    </row>
    <row r="607" spans="1:14" x14ac:dyDescent="0.25">
      <c r="A607" s="2" t="s">
        <v>60</v>
      </c>
      <c r="B607" s="2" t="s">
        <v>6</v>
      </c>
      <c r="C607" s="24">
        <v>3.7265366212408002E-2</v>
      </c>
      <c r="D607" s="25">
        <f t="shared" si="277"/>
        <v>2.5323390215818958E-2</v>
      </c>
      <c r="E607" s="25">
        <v>2.5323390215818958E-2</v>
      </c>
      <c r="F607" s="23">
        <v>8.4048526459721273E-2</v>
      </c>
      <c r="G607" s="3">
        <v>50173924</v>
      </c>
      <c r="H607" s="4">
        <v>16443750388</v>
      </c>
      <c r="I607">
        <v>152451731715630</v>
      </c>
      <c r="J607" s="4">
        <v>16507144749.3778</v>
      </c>
      <c r="K607" s="7">
        <f t="shared" si="290"/>
        <v>0.2508111947335967</v>
      </c>
      <c r="L607" s="7">
        <f t="shared" si="291"/>
        <v>1.8188967011516417E-2</v>
      </c>
      <c r="M607" s="7">
        <f t="shared" si="292"/>
        <v>0.36640882097518157</v>
      </c>
      <c r="N607" s="7">
        <f t="shared" si="293"/>
        <v>0.63540898272029467</v>
      </c>
    </row>
    <row r="608" spans="1:14" x14ac:dyDescent="0.25">
      <c r="A608" s="2" t="s">
        <v>60</v>
      </c>
      <c r="B608" s="2" t="s">
        <v>7</v>
      </c>
      <c r="C608" s="24">
        <v>8.6489843027930304E-3</v>
      </c>
      <c r="D608" s="25">
        <f t="shared" si="277"/>
        <v>2.8038270980187904E-2</v>
      </c>
      <c r="E608" s="25">
        <v>2.8038270980187904E-2</v>
      </c>
      <c r="F608" s="23">
        <v>8.364419515860666E-2</v>
      </c>
      <c r="G608" s="3">
        <v>51094868</v>
      </c>
      <c r="H608" s="4">
        <v>16911685311.000002</v>
      </c>
      <c r="I608">
        <v>197263918326097</v>
      </c>
      <c r="J608" s="4">
        <v>17529833925.838299</v>
      </c>
      <c r="K608" s="7">
        <f t="shared" si="290"/>
        <v>0.2532991405140303</v>
      </c>
      <c r="L608" s="7">
        <f t="shared" si="291"/>
        <v>2.3111286157615547E-2</v>
      </c>
      <c r="M608" s="7">
        <f t="shared" si="292"/>
        <v>0.38209605045280859</v>
      </c>
      <c r="N608" s="7">
        <f t="shared" si="293"/>
        <v>0.65850647712445443</v>
      </c>
    </row>
    <row r="609" spans="1:14" x14ac:dyDescent="0.25">
      <c r="A609" s="2" t="s">
        <v>60</v>
      </c>
      <c r="B609" s="2" t="s">
        <v>8</v>
      </c>
      <c r="C609" s="24">
        <v>2.4317312343347202E-2</v>
      </c>
      <c r="D609" s="25">
        <f t="shared" si="277"/>
        <v>3.6370098169319555E-2</v>
      </c>
      <c r="E609" s="25">
        <v>3.6370098169319555E-2</v>
      </c>
      <c r="F609" s="23">
        <v>0.11294926167848196</v>
      </c>
      <c r="G609" s="3">
        <v>52026901</v>
      </c>
      <c r="H609" s="4">
        <v>18067924818</v>
      </c>
      <c r="I609">
        <v>327182286970634</v>
      </c>
      <c r="J609" s="4">
        <v>17289830829.056099</v>
      </c>
      <c r="K609" s="7">
        <f t="shared" si="290"/>
        <v>0.26576906339243361</v>
      </c>
      <c r="L609" s="7">
        <f t="shared" si="291"/>
        <v>3.7645716468639429E-2</v>
      </c>
      <c r="M609" s="7">
        <f t="shared" si="292"/>
        <v>0.37011340475871696</v>
      </c>
      <c r="N609" s="7">
        <f t="shared" si="293"/>
        <v>0.67352818461979003</v>
      </c>
    </row>
    <row r="610" spans="1:14" x14ac:dyDescent="0.25">
      <c r="A610" s="2" t="s">
        <v>60</v>
      </c>
      <c r="B610" s="2" t="s">
        <v>9</v>
      </c>
      <c r="C610" s="24">
        <v>1.84167596806049E-2</v>
      </c>
      <c r="D610" s="25">
        <f t="shared" si="277"/>
        <v>4.1833633776951602E-2</v>
      </c>
      <c r="E610" s="25">
        <v>4.1833633776951602E-2</v>
      </c>
      <c r="F610" s="23">
        <v>2.8504990042167888E-2</v>
      </c>
      <c r="G610" s="3">
        <v>52980094</v>
      </c>
      <c r="H610" s="4">
        <v>16995648840.000002</v>
      </c>
      <c r="I610">
        <v>333195382613173</v>
      </c>
      <c r="J610" s="4">
        <v>18991389592.5014</v>
      </c>
      <c r="K610" s="7">
        <f t="shared" si="290"/>
        <v>0.24549866432279466</v>
      </c>
      <c r="L610" s="7">
        <f t="shared" si="291"/>
        <v>3.7647833649686761E-2</v>
      </c>
      <c r="M610" s="7">
        <f t="shared" si="292"/>
        <v>0.39922345329412684</v>
      </c>
      <c r="N610" s="7">
        <f t="shared" si="293"/>
        <v>0.68236995126660827</v>
      </c>
    </row>
    <row r="611" spans="1:14" x14ac:dyDescent="0.25">
      <c r="A611" s="2" t="s">
        <v>60</v>
      </c>
      <c r="B611" s="2" t="s">
        <v>10</v>
      </c>
      <c r="C611" s="24">
        <v>2.46646112823951E-2</v>
      </c>
      <c r="D611" s="25">
        <f t="shared" si="277"/>
        <v>4.5662750081468417E-2</v>
      </c>
      <c r="E611" s="25">
        <v>4.5662750081468417E-2</v>
      </c>
      <c r="F611" s="23">
        <v>4.7727739855691675E-2</v>
      </c>
      <c r="G611" s="3">
        <v>53945881</v>
      </c>
      <c r="H611" s="4">
        <v>17089147981.999998</v>
      </c>
      <c r="I611">
        <v>344535960994928</v>
      </c>
      <c r="J611" s="4">
        <v>22036823836.763</v>
      </c>
      <c r="K611" s="7">
        <f t="shared" si="290"/>
        <v>0.24242992626563015</v>
      </c>
      <c r="L611" s="7">
        <f t="shared" si="291"/>
        <v>3.8232263360991524E-2</v>
      </c>
      <c r="M611" s="7">
        <f t="shared" si="292"/>
        <v>0.45494902466849135</v>
      </c>
      <c r="N611" s="7">
        <f t="shared" si="293"/>
        <v>0.735611214295113</v>
      </c>
    </row>
    <row r="612" spans="1:14" x14ac:dyDescent="0.25">
      <c r="A612" s="2" t="s">
        <v>60</v>
      </c>
      <c r="B612" s="2" t="s">
        <v>11</v>
      </c>
      <c r="C612" s="24">
        <v>3.8627307473365499E-2</v>
      </c>
      <c r="D612" s="25">
        <f t="shared" si="277"/>
        <v>4.7072301008210332E-2</v>
      </c>
      <c r="E612" s="25">
        <v>4.7072301008210332E-2</v>
      </c>
      <c r="F612" s="23">
        <v>5.5026689932165196E-2</v>
      </c>
      <c r="G612" s="3">
        <v>54891520</v>
      </c>
      <c r="H612" s="4">
        <v>18798012477</v>
      </c>
      <c r="I612">
        <v>416294693714923</v>
      </c>
      <c r="J612" s="4">
        <v>25988556717.576</v>
      </c>
      <c r="K612" s="7">
        <f t="shared" si="290"/>
        <v>0.26207813250782663</v>
      </c>
      <c r="L612" s="7">
        <f t="shared" si="291"/>
        <v>4.539932117769814E-2</v>
      </c>
      <c r="M612" s="7">
        <f t="shared" si="292"/>
        <v>0.52728926895623018</v>
      </c>
      <c r="N612" s="7">
        <f t="shared" si="293"/>
        <v>0.834766722641755</v>
      </c>
    </row>
    <row r="613" spans="1:14" x14ac:dyDescent="0.25">
      <c r="A613" s="2" t="s">
        <v>60</v>
      </c>
      <c r="B613" s="2" t="s">
        <v>12</v>
      </c>
      <c r="C613" s="24">
        <v>5.3554650798621699E-2</v>
      </c>
      <c r="D613" s="25">
        <f t="shared" si="277"/>
        <v>4.904733139066203E-2</v>
      </c>
      <c r="E613" s="25">
        <v>4.904733139066203E-2</v>
      </c>
      <c r="F613" s="23">
        <v>0.1371565581190517</v>
      </c>
      <c r="G613" s="3">
        <v>55772169</v>
      </c>
      <c r="H613" s="4">
        <v>19608211168</v>
      </c>
      <c r="I613">
        <v>443066228663904</v>
      </c>
      <c r="J613" s="4">
        <v>30177713403.4189</v>
      </c>
      <c r="K613" s="7">
        <f t="shared" si="290"/>
        <v>0.2690571574065812</v>
      </c>
      <c r="L613" s="7">
        <f t="shared" si="291"/>
        <v>4.755594924500172E-2</v>
      </c>
      <c r="M613" s="7">
        <f t="shared" si="292"/>
        <v>0.60261622907647538</v>
      </c>
      <c r="N613" s="7">
        <f t="shared" si="293"/>
        <v>0.91922933572805832</v>
      </c>
    </row>
    <row r="614" spans="1:14" x14ac:dyDescent="0.25">
      <c r="A614" s="2" t="s">
        <v>60</v>
      </c>
      <c r="B614" s="2" t="s">
        <v>13</v>
      </c>
      <c r="C614" s="24">
        <v>5.8639947437582905E-2</v>
      </c>
      <c r="D614" s="25">
        <f t="shared" si="277"/>
        <v>4.9818525954528313E-2</v>
      </c>
      <c r="E614" s="25">
        <v>4.9818525954528313E-2</v>
      </c>
      <c r="F614" s="23">
        <v>0.10662019406613732</v>
      </c>
      <c r="G614" s="3">
        <v>56558186</v>
      </c>
      <c r="H614" s="4">
        <v>18995424878</v>
      </c>
      <c r="I614">
        <v>510894080979501.94</v>
      </c>
      <c r="J614" s="4">
        <v>34884920835.978302</v>
      </c>
      <c r="K614" s="7">
        <f t="shared" si="290"/>
        <v>0.25702635012448788</v>
      </c>
      <c r="L614" s="7">
        <f t="shared" si="291"/>
        <v>5.4074080139292109E-2</v>
      </c>
      <c r="M614" s="7">
        <f t="shared" si="292"/>
        <v>0.68693287058812125</v>
      </c>
      <c r="N614" s="7">
        <f t="shared" si="293"/>
        <v>0.99803330085190123</v>
      </c>
    </row>
    <row r="615" spans="1:14" x14ac:dyDescent="0.25">
      <c r="A615" s="2" t="s">
        <v>60</v>
      </c>
      <c r="B615" s="2" t="s">
        <v>14</v>
      </c>
      <c r="C615" s="24">
        <v>5.7098525989139504E-2</v>
      </c>
      <c r="D615" s="25">
        <f t="shared" si="277"/>
        <v>4.972037729388696E-2</v>
      </c>
      <c r="E615" s="25">
        <v>4.972037729388696E-2</v>
      </c>
      <c r="F615" s="23">
        <v>0.13649566634133437</v>
      </c>
      <c r="G615" s="3">
        <v>57232465</v>
      </c>
      <c r="H615" s="4">
        <v>20578073007</v>
      </c>
      <c r="I615">
        <v>562649169782626</v>
      </c>
      <c r="J615" s="4">
        <v>38108758193.997398</v>
      </c>
      <c r="K615" s="7">
        <f t="shared" si="290"/>
        <v>0.27516067187765231</v>
      </c>
      <c r="L615" s="7">
        <f t="shared" si="291"/>
        <v>5.8850339426615057E-2</v>
      </c>
      <c r="M615" s="7">
        <f t="shared" si="292"/>
        <v>0.74157379413657487</v>
      </c>
      <c r="N615" s="7">
        <f t="shared" si="293"/>
        <v>1.0755848054408421</v>
      </c>
    </row>
    <row r="616" spans="1:14" x14ac:dyDescent="0.25">
      <c r="A616" s="2" t="s">
        <v>60</v>
      </c>
      <c r="B616" s="2" t="s">
        <v>15</v>
      </c>
      <c r="C616" s="24">
        <v>4.1391457507705801E-2</v>
      </c>
      <c r="D616" s="25">
        <f t="shared" si="277"/>
        <v>4.9580285414515451E-2</v>
      </c>
      <c r="E616" s="25">
        <v>4.9580285414515451E-2</v>
      </c>
      <c r="F616" s="23">
        <v>0.11417974790951013</v>
      </c>
      <c r="G616" s="3">
        <v>57811021</v>
      </c>
      <c r="H616" s="4">
        <v>21644994132</v>
      </c>
      <c r="I616">
        <v>592897406642851</v>
      </c>
      <c r="J616" s="4">
        <v>42018603264.143997</v>
      </c>
      <c r="K616" s="7">
        <f t="shared" si="290"/>
        <v>0.28653055552597856</v>
      </c>
      <c r="L616" s="7">
        <f t="shared" si="291"/>
        <v>6.1393536657583174E-2</v>
      </c>
      <c r="M616" s="7">
        <f t="shared" si="292"/>
        <v>0.8094741807247321</v>
      </c>
      <c r="N616" s="7">
        <f t="shared" si="293"/>
        <v>1.1573982729082939</v>
      </c>
    </row>
    <row r="617" spans="1:14" x14ac:dyDescent="0.25">
      <c r="A617" s="2" t="s">
        <v>60</v>
      </c>
      <c r="B617" s="2" t="s">
        <v>16</v>
      </c>
      <c r="C617" s="24">
        <v>3.3121916842846599E-2</v>
      </c>
      <c r="D617" s="25">
        <f t="shared" si="277"/>
        <v>5.6006257080355441E-2</v>
      </c>
      <c r="E617" s="25">
        <v>5.6006257080355441E-2</v>
      </c>
      <c r="F617" s="23">
        <v>0.13618999656070363</v>
      </c>
      <c r="G617" s="3">
        <v>58337773</v>
      </c>
      <c r="H617" s="4">
        <v>21434757382</v>
      </c>
      <c r="I617">
        <v>654432521636976</v>
      </c>
      <c r="J617" s="4">
        <v>45517104205.963501</v>
      </c>
      <c r="K617" s="7">
        <f t="shared" si="290"/>
        <v>0.2811854438647643</v>
      </c>
      <c r="L617" s="7">
        <f t="shared" si="291"/>
        <v>6.715351781478994E-2</v>
      </c>
      <c r="M617" s="7">
        <f t="shared" si="292"/>
        <v>0.86895403995657017</v>
      </c>
      <c r="N617" s="7">
        <f t="shared" si="293"/>
        <v>1.2172930016361243</v>
      </c>
    </row>
    <row r="618" spans="1:14" x14ac:dyDescent="0.25">
      <c r="A618" s="2" t="s">
        <v>60</v>
      </c>
      <c r="B618" s="2" t="s">
        <v>17</v>
      </c>
      <c r="C618" s="24">
        <v>5.0477489768075701E-2</v>
      </c>
      <c r="D618" s="25">
        <f t="shared" si="277"/>
        <v>5.0960481705252775E-2</v>
      </c>
      <c r="E618" s="25">
        <v>5.0960481705252775E-2</v>
      </c>
      <c r="F618" s="23">
        <v>0.11918442802393536</v>
      </c>
      <c r="G618" s="3">
        <v>58875269</v>
      </c>
      <c r="H618" s="4">
        <v>22437993737</v>
      </c>
      <c r="I618">
        <v>729059751930656</v>
      </c>
      <c r="J618" s="4">
        <v>49302955927.749298</v>
      </c>
      <c r="K618" s="7">
        <f t="shared" si="290"/>
        <v>0.29165889558877933</v>
      </c>
      <c r="L618" s="7">
        <f t="shared" si="291"/>
        <v>7.4128286275178687E-2</v>
      </c>
      <c r="M618" s="7">
        <f t="shared" si="292"/>
        <v>0.93263579942665398</v>
      </c>
      <c r="N618" s="7">
        <f t="shared" si="293"/>
        <v>1.2984229812906121</v>
      </c>
    </row>
    <row r="619" spans="1:14" x14ac:dyDescent="0.25">
      <c r="A619" s="2" t="s">
        <v>60</v>
      </c>
      <c r="B619" s="2" t="s">
        <v>18</v>
      </c>
      <c r="C619" s="24">
        <v>5.8181818181819306E-2</v>
      </c>
      <c r="D619" s="25">
        <f t="shared" si="277"/>
        <v>4.520084870158967E-2</v>
      </c>
      <c r="E619" s="25">
        <v>4.520084870158967E-2</v>
      </c>
      <c r="F619" s="23">
        <v>0.10069162706232371</v>
      </c>
      <c r="G619" s="3">
        <v>59467274</v>
      </c>
      <c r="H619" s="4">
        <v>22863862385</v>
      </c>
      <c r="I619">
        <v>808088421539951</v>
      </c>
      <c r="J619" s="4">
        <v>54833389731.265503</v>
      </c>
      <c r="K619" s="7">
        <f t="shared" si="290"/>
        <v>0.29423591038720071</v>
      </c>
      <c r="L619" s="7">
        <f t="shared" si="291"/>
        <v>8.1345698817614304E-2</v>
      </c>
      <c r="M619" s="7">
        <f t="shared" si="292"/>
        <v>1.0269258636993353</v>
      </c>
      <c r="N619" s="7">
        <f t="shared" si="293"/>
        <v>1.4025074729041502</v>
      </c>
    </row>
    <row r="620" spans="1:14" x14ac:dyDescent="0.25">
      <c r="A620" s="2" t="s">
        <v>60</v>
      </c>
      <c r="B620" s="2" t="s">
        <v>19</v>
      </c>
      <c r="C620" s="24">
        <v>5.8051055473734896E-2</v>
      </c>
      <c r="D620" s="25">
        <f t="shared" si="277"/>
        <v>3.8215393793187967E-2</v>
      </c>
      <c r="E620" s="25">
        <v>3.8215393793187967E-2</v>
      </c>
      <c r="F620" s="23">
        <v>0.13830870221504554</v>
      </c>
      <c r="G620" s="3">
        <v>60130186</v>
      </c>
      <c r="H620" s="4">
        <v>23387224147</v>
      </c>
      <c r="I620">
        <v>924752025681301</v>
      </c>
      <c r="J620" s="4">
        <v>58062767160.003502</v>
      </c>
      <c r="K620" s="7">
        <f t="shared" si="290"/>
        <v>0.29765298326131878</v>
      </c>
      <c r="L620" s="7">
        <f t="shared" si="291"/>
        <v>9.206328876447277E-2</v>
      </c>
      <c r="M620" s="7">
        <f t="shared" si="292"/>
        <v>1.0754177760030159</v>
      </c>
      <c r="N620" s="7">
        <f t="shared" si="293"/>
        <v>1.4651340480288075</v>
      </c>
    </row>
    <row r="621" spans="1:14" x14ac:dyDescent="0.25">
      <c r="A621" s="2" t="s">
        <v>60</v>
      </c>
      <c r="B621" s="2" t="s">
        <v>20</v>
      </c>
      <c r="C621" s="24">
        <v>5.6257974712910407E-2</v>
      </c>
      <c r="D621" s="25">
        <f t="shared" ref="D621:D672" si="294">IF(A627=A621,AVERAGE(C621:C626),"--")</f>
        <v>2.9702399508607938E-2</v>
      </c>
      <c r="E621" s="25">
        <v>2.9702399508607938E-2</v>
      </c>
      <c r="F621" s="23">
        <v>0.2012905911740217</v>
      </c>
      <c r="G621" s="3">
        <v>60846582</v>
      </c>
      <c r="H621" s="4">
        <v>23553009779</v>
      </c>
      <c r="I621">
        <v>1090938302363110.1</v>
      </c>
      <c r="J621" s="4">
        <v>58606941178.517197</v>
      </c>
      <c r="K621" s="7">
        <f t="shared" si="290"/>
        <v>0.2962336120962753</v>
      </c>
      <c r="L621" s="7">
        <f t="shared" si="291"/>
        <v>0.1073291632962967</v>
      </c>
      <c r="M621" s="7">
        <f t="shared" si="292"/>
        <v>1.0727163412114376</v>
      </c>
      <c r="N621" s="7">
        <f t="shared" si="293"/>
        <v>1.4762791166040095</v>
      </c>
    </row>
    <row r="622" spans="1:14" x14ac:dyDescent="0.25">
      <c r="A622" s="2" t="s">
        <v>60</v>
      </c>
      <c r="B622" s="2" t="s">
        <v>21</v>
      </c>
      <c r="C622" s="24">
        <v>7.9947287502745698E-2</v>
      </c>
      <c r="D622" s="25">
        <f t="shared" si="294"/>
        <v>2.3333320300384857E-2</v>
      </c>
      <c r="E622" s="25">
        <v>2.3333320300384857E-2</v>
      </c>
      <c r="F622" s="23">
        <v>0.24134240808127494</v>
      </c>
      <c r="G622" s="3">
        <v>61585103</v>
      </c>
      <c r="H622" s="4">
        <v>22858750521</v>
      </c>
      <c r="I622">
        <v>1087675744933269.9</v>
      </c>
      <c r="J622" s="4">
        <v>53741586098.716698</v>
      </c>
      <c r="K622" s="7">
        <f t="shared" si="290"/>
        <v>0.28405400998705399</v>
      </c>
      <c r="L622" s="7">
        <f t="shared" si="291"/>
        <v>0.10572495593551878</v>
      </c>
      <c r="M622" s="7">
        <f t="shared" si="292"/>
        <v>0.97186700077165</v>
      </c>
      <c r="N622" s="7">
        <f t="shared" si="293"/>
        <v>1.3616459666942227</v>
      </c>
    </row>
    <row r="623" spans="1:14" x14ac:dyDescent="0.25">
      <c r="A623" s="2" t="s">
        <v>60</v>
      </c>
      <c r="B623" s="2" t="s">
        <v>22</v>
      </c>
      <c r="C623" s="24">
        <v>2.84726459223059E-3</v>
      </c>
      <c r="D623" s="25">
        <f t="shared" si="294"/>
        <v>1.4607354487111921E-2</v>
      </c>
      <c r="E623" s="25">
        <v>1.4607354487111921E-2</v>
      </c>
      <c r="F623" s="23">
        <v>0.21027182756895857</v>
      </c>
      <c r="G623" s="3">
        <v>62298571</v>
      </c>
      <c r="H623" s="4">
        <v>23586090433</v>
      </c>
      <c r="I623">
        <v>1136196515780580</v>
      </c>
      <c r="J623" s="4">
        <v>59038561514.338699</v>
      </c>
      <c r="K623" s="7">
        <f t="shared" si="290"/>
        <v>0.28973568191142096</v>
      </c>
      <c r="L623" s="7">
        <f t="shared" si="291"/>
        <v>0.10917648534368213</v>
      </c>
      <c r="M623" s="7">
        <f t="shared" si="292"/>
        <v>1.055430671146586</v>
      </c>
      <c r="N623" s="7">
        <f t="shared" si="293"/>
        <v>1.454342838401689</v>
      </c>
    </row>
    <row r="624" spans="1:14" x14ac:dyDescent="0.25">
      <c r="A624" s="2" t="s">
        <v>60</v>
      </c>
      <c r="B624" s="2" t="s">
        <v>23</v>
      </c>
      <c r="C624" s="24">
        <v>1.59196917460971E-2</v>
      </c>
      <c r="D624" s="25">
        <f t="shared" si="294"/>
        <v>2.1700092382315687E-2</v>
      </c>
      <c r="E624" s="25">
        <v>2.1700092382315687E-2</v>
      </c>
      <c r="F624" s="23">
        <v>-0.26885571363579086</v>
      </c>
      <c r="G624" s="3">
        <v>62952642</v>
      </c>
      <c r="H624" s="4">
        <v>25499770836</v>
      </c>
      <c r="I624">
        <v>1242793085572150</v>
      </c>
      <c r="J624" s="4">
        <v>60972995659.528503</v>
      </c>
      <c r="K624" s="7">
        <f t="shared" si="290"/>
        <v>0.30998910132426816</v>
      </c>
      <c r="L624" s="7">
        <f t="shared" si="291"/>
        <v>0.11817853665461303</v>
      </c>
      <c r="M624" s="7">
        <f t="shared" si="292"/>
        <v>1.0786873854090722</v>
      </c>
      <c r="N624" s="7">
        <f t="shared" si="293"/>
        <v>1.5068550233879534</v>
      </c>
    </row>
    <row r="625" spans="1:14" x14ac:dyDescent="0.25">
      <c r="A625" s="2" t="s">
        <v>60</v>
      </c>
      <c r="B625" s="2" t="s">
        <v>24</v>
      </c>
      <c r="C625" s="24">
        <v>1.6269088731409101E-2</v>
      </c>
      <c r="D625" s="25">
        <f t="shared" si="294"/>
        <v>2.6775934358162255E-2</v>
      </c>
      <c r="E625" s="25">
        <v>2.6775934358162255E-2</v>
      </c>
      <c r="F625" s="23">
        <v>0.22912330949301407</v>
      </c>
      <c r="G625" s="3">
        <v>63539196</v>
      </c>
      <c r="H625" s="4">
        <v>26492217828</v>
      </c>
      <c r="I625">
        <v>1275510755467390</v>
      </c>
      <c r="J625" s="4">
        <v>62170441783.726997</v>
      </c>
      <c r="K625" s="7">
        <f t="shared" si="290"/>
        <v>0.31908082852652392</v>
      </c>
      <c r="L625" s="7">
        <f t="shared" si="291"/>
        <v>0.1201700248357196</v>
      </c>
      <c r="M625" s="7">
        <f t="shared" si="292"/>
        <v>1.0897183566476116</v>
      </c>
      <c r="N625" s="7">
        <f t="shared" si="293"/>
        <v>1.5289692100098551</v>
      </c>
    </row>
    <row r="626" spans="1:14" x14ac:dyDescent="0.25">
      <c r="A626" s="2" t="s">
        <v>60</v>
      </c>
      <c r="B626" s="2" t="s">
        <v>25</v>
      </c>
      <c r="C626" s="24">
        <v>6.9730897662547394E-3</v>
      </c>
      <c r="D626" s="25">
        <f t="shared" si="294"/>
        <v>2.7800321157707451E-2</v>
      </c>
      <c r="E626" s="25">
        <v>2.7800321157707451E-2</v>
      </c>
      <c r="F626" s="23">
        <v>0.38440698997175349</v>
      </c>
      <c r="G626" s="3">
        <v>64069087</v>
      </c>
      <c r="H626" s="4">
        <v>26781450591</v>
      </c>
      <c r="I626">
        <v>1372146349510710</v>
      </c>
      <c r="J626" s="4">
        <v>67680183152.1576</v>
      </c>
      <c r="K626" s="7">
        <f t="shared" ref="K626" si="295">H626/G626/food/365</f>
        <v>0.31989663379072925</v>
      </c>
      <c r="L626" s="7">
        <f t="shared" ref="L626" si="296">I626/G626/btu/365</f>
        <v>0.12820519994219104</v>
      </c>
      <c r="M626" s="7">
        <f t="shared" ref="M626" si="297">J626/G626/mangoods/365</f>
        <v>1.176481272860787</v>
      </c>
      <c r="N626" s="7">
        <f t="shared" ref="N626" si="298">SUM(K626:M626)</f>
        <v>1.6245831065937073</v>
      </c>
    </row>
    <row r="627" spans="1:14" x14ac:dyDescent="0.25">
      <c r="A627" s="2" t="s">
        <v>60</v>
      </c>
      <c r="B627" s="2" t="s">
        <v>26</v>
      </c>
      <c r="C627" s="24">
        <v>1.8043499463571901E-2</v>
      </c>
      <c r="D627" s="25">
        <f t="shared" si="294"/>
        <v>3.575228869082913E-2</v>
      </c>
      <c r="E627" s="25">
        <v>3.575228869082913E-2</v>
      </c>
      <c r="F627" s="23">
        <v>-0.19448399648457881</v>
      </c>
      <c r="G627" s="3">
        <v>64549866</v>
      </c>
      <c r="H627" s="4">
        <v>28003072881</v>
      </c>
      <c r="I627">
        <v>1528950420059900</v>
      </c>
      <c r="J627" s="4">
        <v>74584421865.582108</v>
      </c>
      <c r="K627" s="7">
        <f t="shared" ref="K627:K636" si="299">H627/G627/food/365</f>
        <v>0.33199722567879553</v>
      </c>
      <c r="L627" s="7">
        <f t="shared" ref="L627:L636" si="300">I627/G627/btu/365</f>
        <v>0.14179202291809198</v>
      </c>
      <c r="M627" s="7">
        <f t="shared" ref="M627:M636" si="301">J627/G627/mangoods/365</f>
        <v>1.2868407676516174</v>
      </c>
      <c r="N627" s="7">
        <f t="shared" ref="N627:N636" si="302">SUM(K627:M627)</f>
        <v>1.7606300162485049</v>
      </c>
    </row>
    <row r="628" spans="1:14" x14ac:dyDescent="0.25">
      <c r="A628" s="2" t="s">
        <v>60</v>
      </c>
      <c r="B628" s="2" t="s">
        <v>27</v>
      </c>
      <c r="C628" s="24">
        <v>2.7591492623108099E-2</v>
      </c>
      <c r="D628" s="25">
        <f t="shared" si="294"/>
        <v>3.1335511959705943E-2</v>
      </c>
      <c r="E628" s="25">
        <v>3.1335511959705943E-2</v>
      </c>
      <c r="F628" s="23">
        <v>0.14805207926372099</v>
      </c>
      <c r="G628" s="3">
        <v>64995299</v>
      </c>
      <c r="H628" s="4">
        <v>26923645597</v>
      </c>
      <c r="I628">
        <v>1561620682538670</v>
      </c>
      <c r="J628" s="4">
        <v>80157680370.736694</v>
      </c>
      <c r="K628" s="7">
        <f t="shared" si="299"/>
        <v>0.31701223797739825</v>
      </c>
      <c r="L628" s="7">
        <f t="shared" si="300"/>
        <v>0.14382929353966906</v>
      </c>
      <c r="M628" s="7">
        <f t="shared" si="301"/>
        <v>1.3735207456736731</v>
      </c>
      <c r="N628" s="7">
        <f t="shared" si="302"/>
        <v>1.8343622771907404</v>
      </c>
    </row>
    <row r="629" spans="1:14" x14ac:dyDescent="0.25">
      <c r="A629" s="2" t="s">
        <v>60</v>
      </c>
      <c r="B629" s="2" t="s">
        <v>28</v>
      </c>
      <c r="C629" s="24">
        <v>4.5403691963453195E-2</v>
      </c>
      <c r="D629" s="25">
        <f t="shared" si="294"/>
        <v>3.2149577229916709E-2</v>
      </c>
      <c r="E629" s="25">
        <v>3.2149577229916709E-2</v>
      </c>
      <c r="F629" s="23">
        <v>8.2443757867334044E-2</v>
      </c>
      <c r="G629" s="3">
        <v>65416189</v>
      </c>
      <c r="H629" s="4">
        <v>27277872870</v>
      </c>
      <c r="I629">
        <v>1711853595250800</v>
      </c>
      <c r="J629" s="4">
        <v>83525240482.283005</v>
      </c>
      <c r="K629" s="7">
        <f t="shared" si="299"/>
        <v>0.3191165810549122</v>
      </c>
      <c r="L629" s="7">
        <f t="shared" si="300"/>
        <v>0.15665170307770399</v>
      </c>
      <c r="M629" s="7">
        <f t="shared" si="301"/>
        <v>1.4220161332807431</v>
      </c>
      <c r="N629" s="7">
        <f t="shared" si="302"/>
        <v>1.8977844174133591</v>
      </c>
    </row>
    <row r="630" spans="1:14" x14ac:dyDescent="0.25">
      <c r="A630" s="2" t="s">
        <v>60</v>
      </c>
      <c r="B630" s="2" t="s">
        <v>29</v>
      </c>
      <c r="C630" s="24">
        <v>4.6374743601176494E-2</v>
      </c>
      <c r="D630" s="25">
        <f t="shared" si="294"/>
        <v>3.0930279538335128E-2</v>
      </c>
      <c r="E630" s="25">
        <v>3.0930279538335128E-2</v>
      </c>
      <c r="F630" s="23">
        <v>8.5240384943672698E-2</v>
      </c>
      <c r="G630" s="3">
        <v>65812536</v>
      </c>
      <c r="H630" s="4">
        <v>28514355549</v>
      </c>
      <c r="I630">
        <v>1816404357340090</v>
      </c>
      <c r="J630" s="4">
        <v>88253852710.742401</v>
      </c>
      <c r="K630" s="7">
        <f t="shared" si="299"/>
        <v>0.33157291195228489</v>
      </c>
      <c r="L630" s="7">
        <f t="shared" si="300"/>
        <v>0.16521811007263207</v>
      </c>
      <c r="M630" s="7">
        <f t="shared" si="301"/>
        <v>1.493471969535451</v>
      </c>
      <c r="N630" s="7">
        <f t="shared" si="302"/>
        <v>1.990262991560368</v>
      </c>
    </row>
    <row r="631" spans="1:14" x14ac:dyDescent="0.25">
      <c r="A631" s="2" t="s">
        <v>60</v>
      </c>
      <c r="B631" s="2" t="s">
        <v>30</v>
      </c>
      <c r="C631" s="24">
        <v>2.2415409528680298E-2</v>
      </c>
      <c r="D631" s="25" t="e">
        <f>IF(#REF!=A631,AVERAGE(C631:C636),"--")</f>
        <v>#REF!</v>
      </c>
      <c r="E631" s="25">
        <v>2.8225988110388813E-2</v>
      </c>
      <c r="F631" s="23">
        <v>0.18702021230460808</v>
      </c>
      <c r="G631" s="3">
        <v>66182067</v>
      </c>
      <c r="H631" s="4">
        <v>30542059431</v>
      </c>
      <c r="I631">
        <v>1886673398782020</v>
      </c>
      <c r="J631" s="4">
        <v>94671263836.089203</v>
      </c>
      <c r="K631" s="7">
        <f t="shared" si="299"/>
        <v>0.35316861308979319</v>
      </c>
      <c r="L631" s="7">
        <f t="shared" si="300"/>
        <v>0.1706515118687027</v>
      </c>
      <c r="M631" s="7">
        <f t="shared" si="301"/>
        <v>1.5931250864482953</v>
      </c>
      <c r="N631" s="7">
        <f t="shared" si="302"/>
        <v>2.116945211406791</v>
      </c>
    </row>
    <row r="632" spans="1:14" x14ac:dyDescent="0.25">
      <c r="A632" s="2" t="s">
        <v>60</v>
      </c>
      <c r="B632" s="2" t="s">
        <v>31</v>
      </c>
      <c r="C632" s="24">
        <v>5.4684894964984798E-2</v>
      </c>
      <c r="D632" s="25" t="e">
        <f>IF(#REF!=A632,AVERAGE(C632:C636),"--")</f>
        <v>#REF!</v>
      </c>
      <c r="E632" s="25">
        <v>2.8131563497786796E-2</v>
      </c>
      <c r="F632" s="23">
        <v>0.10229355294675613</v>
      </c>
      <c r="G632" s="3">
        <v>66530984</v>
      </c>
      <c r="H632" s="4">
        <v>30289636823</v>
      </c>
      <c r="I632">
        <v>2033697092360280</v>
      </c>
      <c r="J632" s="4">
        <v>96915467436.934402</v>
      </c>
      <c r="K632" s="7">
        <f t="shared" si="299"/>
        <v>0.34841290148976028</v>
      </c>
      <c r="L632" s="7">
        <f t="shared" si="300"/>
        <v>0.18298524083602824</v>
      </c>
      <c r="M632" s="7">
        <f t="shared" si="301"/>
        <v>1.6223373861511854</v>
      </c>
      <c r="N632" s="7">
        <f t="shared" si="302"/>
        <v>2.1537355284769739</v>
      </c>
    </row>
    <row r="633" spans="1:14" x14ac:dyDescent="0.25">
      <c r="A633" s="2" t="s">
        <v>60</v>
      </c>
      <c r="B633" s="2" t="s">
        <v>32</v>
      </c>
      <c r="C633" s="24">
        <v>-8.4571609231672302E-3</v>
      </c>
      <c r="D633" s="25" t="e">
        <f>IF(#REF!=A633,AVERAGE(C633:C636),"--")</f>
        <v>#REF!</v>
      </c>
      <c r="E633" s="25">
        <v>2.2175984035269099E-2</v>
      </c>
      <c r="F633" s="23">
        <v>7.393865571592495E-2</v>
      </c>
      <c r="G633" s="3">
        <v>66866839</v>
      </c>
      <c r="H633" s="4">
        <v>30307163682</v>
      </c>
      <c r="I633">
        <v>2138870212767289.8</v>
      </c>
      <c r="J633" s="4">
        <v>93699583285.945999</v>
      </c>
      <c r="K633" s="7">
        <f t="shared" si="299"/>
        <v>0.34686350650938735</v>
      </c>
      <c r="L633" s="7">
        <f t="shared" si="300"/>
        <v>0.19148174649870292</v>
      </c>
      <c r="M633" s="7">
        <f t="shared" si="301"/>
        <v>1.5606262035412715</v>
      </c>
      <c r="N633" s="7">
        <f t="shared" si="302"/>
        <v>2.0989714565493616</v>
      </c>
    </row>
    <row r="634" spans="1:14" x14ac:dyDescent="0.25">
      <c r="A634" s="2" t="s">
        <v>60</v>
      </c>
      <c r="B634" s="2" t="s">
        <v>33</v>
      </c>
      <c r="C634" s="24">
        <v>3.2475884244372699E-2</v>
      </c>
      <c r="D634" s="25" t="e">
        <f>IF(#REF!=A634,AVERAGE(C634:C636),"--")</f>
        <v>#REF!</v>
      </c>
      <c r="E634" s="25">
        <v>2.2084802583644356E-2</v>
      </c>
      <c r="F634" s="23">
        <v>5.8209504303637916E-2</v>
      </c>
      <c r="G634" s="3">
        <v>67195028</v>
      </c>
      <c r="H634" s="4">
        <v>30698068761</v>
      </c>
      <c r="I634">
        <v>2339610983913320</v>
      </c>
      <c r="J634" s="4">
        <v>104386794058.222</v>
      </c>
      <c r="K634" s="7">
        <f t="shared" si="299"/>
        <v>0.34962141341028208</v>
      </c>
      <c r="L634" s="7">
        <f t="shared" si="300"/>
        <v>0.20843001192207758</v>
      </c>
      <c r="M634" s="7">
        <f t="shared" si="301"/>
        <v>1.7301368207325498</v>
      </c>
      <c r="N634" s="7">
        <f t="shared" si="302"/>
        <v>2.2881882460649097</v>
      </c>
    </row>
    <row r="635" spans="1:14" x14ac:dyDescent="0.25">
      <c r="A635" s="2" t="s">
        <v>60</v>
      </c>
      <c r="B635" s="2" t="s">
        <v>34</v>
      </c>
      <c r="C635" s="24">
        <v>3.80879058139637E-2</v>
      </c>
      <c r="D635" s="25" t="e">
        <f>IF(#REF!=A635,AVERAGE(C635:C636),"--")</f>
        <v>#REF!</v>
      </c>
      <c r="E635" s="25">
        <v>1.6985738050329192E-2</v>
      </c>
      <c r="F635" s="23">
        <v>0.1666777767625196</v>
      </c>
      <c r="G635" s="3">
        <v>67518382</v>
      </c>
      <c r="H635" s="4">
        <v>32336578498</v>
      </c>
      <c r="I635">
        <v>2447070339139190</v>
      </c>
      <c r="J635" s="4">
        <v>99310441961.415207</v>
      </c>
      <c r="K635" s="7">
        <f t="shared" si="299"/>
        <v>0.36651870906686185</v>
      </c>
      <c r="L635" s="7">
        <f t="shared" si="300"/>
        <v>0.21695924836660074</v>
      </c>
      <c r="M635" s="7">
        <f t="shared" si="301"/>
        <v>1.6381169975432588</v>
      </c>
      <c r="N635" s="7">
        <f t="shared" si="302"/>
        <v>2.2215949549767213</v>
      </c>
    </row>
    <row r="636" spans="1:14" x14ac:dyDescent="0.25">
      <c r="A636" s="2" t="s">
        <v>60</v>
      </c>
      <c r="B636" s="2" t="s">
        <v>35</v>
      </c>
      <c r="C636" s="24">
        <v>3.0148995033498598E-2</v>
      </c>
      <c r="D636" s="25" t="e">
        <f>IF(#REF!=A636,AVERAGE(C636:C636),"--")</f>
        <v>#REF!</v>
      </c>
      <c r="E636" s="25">
        <v>1.1747140236560356E-2</v>
      </c>
      <c r="F636" s="23">
        <v>4.8108765964401057E-2</v>
      </c>
      <c r="G636" s="3">
        <v>67835957</v>
      </c>
      <c r="H636" s="4">
        <v>33839034368</v>
      </c>
      <c r="I636">
        <v>2652310967915920</v>
      </c>
      <c r="J636" s="4">
        <v>106186501116.125</v>
      </c>
      <c r="K636" s="7">
        <f t="shared" si="299"/>
        <v>0.38175269721738614</v>
      </c>
      <c r="L636" s="7">
        <f t="shared" si="300"/>
        <v>0.23405516319580874</v>
      </c>
      <c r="M636" s="7">
        <f t="shared" si="301"/>
        <v>1.7433371425938957</v>
      </c>
      <c r="N636" s="7">
        <f t="shared" si="302"/>
        <v>2.3591450030070904</v>
      </c>
    </row>
    <row r="637" spans="1:14" x14ac:dyDescent="0.25">
      <c r="A637" s="2" t="s">
        <v>61</v>
      </c>
      <c r="B637" s="2" t="s">
        <v>4</v>
      </c>
      <c r="C637" s="24">
        <v>0.376147825797716</v>
      </c>
      <c r="D637" s="25">
        <f t="shared" si="294"/>
        <v>0.45540733116792653</v>
      </c>
      <c r="E637" s="25">
        <v>0.45540733116792653</v>
      </c>
      <c r="F637" s="23">
        <v>0.30227439471753481</v>
      </c>
      <c r="G637" s="3">
        <v>44988414</v>
      </c>
      <c r="H637" s="4">
        <v>34168147558.999996</v>
      </c>
      <c r="I637">
        <v>417322377427702</v>
      </c>
      <c r="J637" s="4">
        <v>22372850258.937801</v>
      </c>
      <c r="K637" s="7">
        <f t="shared" ref="K637:K652" si="303">H637/G637/food/365</f>
        <v>0.58122576777151447</v>
      </c>
      <c r="L637" s="7">
        <f t="shared" ref="L637:L652" si="304">I637/G637/btu/365</f>
        <v>5.5529623745518265E-2</v>
      </c>
      <c r="M637" s="7">
        <f t="shared" ref="M637:M652" si="305">J637/G637/mangoods/365</f>
        <v>0.55385063928364953</v>
      </c>
      <c r="N637" s="7">
        <f t="shared" ref="N637:N652" si="306">SUM(K637:M637)</f>
        <v>1.1906060308006823</v>
      </c>
    </row>
    <row r="638" spans="1:14" x14ac:dyDescent="0.25">
      <c r="A638" s="2" t="s">
        <v>61</v>
      </c>
      <c r="B638" s="2" t="s">
        <v>7</v>
      </c>
      <c r="C638" s="24">
        <v>0.48392323134686199</v>
      </c>
      <c r="D638" s="25">
        <f t="shared" si="294"/>
        <v>0.49817028102346689</v>
      </c>
      <c r="E638" s="25">
        <v>0.49817028102346689</v>
      </c>
      <c r="F638" s="23">
        <v>0.65594951923076916</v>
      </c>
      <c r="G638" s="3">
        <v>48114155</v>
      </c>
      <c r="H638" s="4">
        <v>38193450336</v>
      </c>
      <c r="I638">
        <v>496165606003767</v>
      </c>
      <c r="J638" s="4">
        <v>27951996578.3325</v>
      </c>
      <c r="K638" s="7">
        <f t="shared" si="303"/>
        <v>0.60749140753850772</v>
      </c>
      <c r="L638" s="7">
        <f t="shared" si="304"/>
        <v>6.1731600069161299E-2</v>
      </c>
      <c r="M638" s="7">
        <f t="shared" si="305"/>
        <v>0.64701150010841224</v>
      </c>
      <c r="N638" s="7">
        <f t="shared" si="306"/>
        <v>1.3162345077160813</v>
      </c>
    </row>
    <row r="639" spans="1:14" x14ac:dyDescent="0.25">
      <c r="A639" s="2" t="s">
        <v>61</v>
      </c>
      <c r="B639" s="2" t="s">
        <v>8</v>
      </c>
      <c r="C639" s="24">
        <v>0.44961730152877899</v>
      </c>
      <c r="D639" s="25">
        <f t="shared" si="294"/>
        <v>0.51802285769006429</v>
      </c>
      <c r="E639" s="25">
        <v>0.51802285769006429</v>
      </c>
      <c r="F639" s="23">
        <v>0.52173574928065936</v>
      </c>
      <c r="G639" s="3">
        <v>49133937</v>
      </c>
      <c r="H639" s="4">
        <v>38243371480</v>
      </c>
      <c r="I639">
        <v>571530834265202</v>
      </c>
      <c r="J639" s="4">
        <v>29545260172.051701</v>
      </c>
      <c r="K639" s="7">
        <f t="shared" si="303"/>
        <v>0.59566038288418444</v>
      </c>
      <c r="L639" s="7">
        <f t="shared" si="304"/>
        <v>6.963247662624554E-2</v>
      </c>
      <c r="M639" s="7">
        <f t="shared" si="305"/>
        <v>0.6696968905443732</v>
      </c>
      <c r="N639" s="7">
        <f t="shared" si="306"/>
        <v>1.3349897500548031</v>
      </c>
    </row>
    <row r="640" spans="1:14" x14ac:dyDescent="0.25">
      <c r="A640" s="2" t="s">
        <v>61</v>
      </c>
      <c r="B640" s="2" t="s">
        <v>9</v>
      </c>
      <c r="C640" s="24">
        <v>0.34610075973874599</v>
      </c>
      <c r="D640" s="25">
        <f t="shared" si="294"/>
        <v>0.55305092075509288</v>
      </c>
      <c r="E640" s="25">
        <v>0.55305092075509288</v>
      </c>
      <c r="F640" s="23">
        <v>0.1893738075769964</v>
      </c>
      <c r="G640" s="3">
        <v>50128541</v>
      </c>
      <c r="H640" s="4">
        <v>42092289106</v>
      </c>
      <c r="I640">
        <v>652471535207688</v>
      </c>
      <c r="J640" s="4">
        <v>32647512093.557301</v>
      </c>
      <c r="K640" s="7">
        <f t="shared" si="303"/>
        <v>0.64260128394841953</v>
      </c>
      <c r="L640" s="7">
        <f t="shared" si="304"/>
        <v>7.791664539759241E-2</v>
      </c>
      <c r="M640" s="7">
        <f t="shared" si="305"/>
        <v>0.72533236294482228</v>
      </c>
      <c r="N640" s="7">
        <f t="shared" si="306"/>
        <v>1.4458502922908343</v>
      </c>
    </row>
    <row r="641" spans="1:14" x14ac:dyDescent="0.25">
      <c r="A641" s="2" t="s">
        <v>61</v>
      </c>
      <c r="B641" s="2" t="s">
        <v>10</v>
      </c>
      <c r="C641" s="24">
        <v>0.38855843475840901</v>
      </c>
      <c r="D641" s="25">
        <f t="shared" si="294"/>
        <v>0.6121609672470304</v>
      </c>
      <c r="E641" s="25">
        <v>0.6121609672470304</v>
      </c>
      <c r="F641" s="23">
        <v>0.54573838816401943</v>
      </c>
      <c r="G641" s="3">
        <v>51100924</v>
      </c>
      <c r="H641" s="4">
        <v>41093848579</v>
      </c>
      <c r="I641">
        <v>731674846602729</v>
      </c>
      <c r="J641" s="4">
        <v>35931851786.428101</v>
      </c>
      <c r="K641" s="7">
        <f t="shared" si="303"/>
        <v>0.61542080243048158</v>
      </c>
      <c r="L641" s="7">
        <f t="shared" si="304"/>
        <v>8.5712292902262649E-2</v>
      </c>
      <c r="M641" s="7">
        <f t="shared" si="305"/>
        <v>0.7831101897369428</v>
      </c>
      <c r="N641" s="7">
        <f t="shared" si="306"/>
        <v>1.4842432850696872</v>
      </c>
    </row>
    <row r="642" spans="1:14" x14ac:dyDescent="0.25">
      <c r="A642" s="2" t="s">
        <v>61</v>
      </c>
      <c r="B642" s="2" t="s">
        <v>11</v>
      </c>
      <c r="C642" s="24">
        <v>0.68809643383704699</v>
      </c>
      <c r="D642" s="25">
        <f t="shared" si="294"/>
        <v>0.65755763309062987</v>
      </c>
      <c r="E642" s="25">
        <v>0.65755763309062987</v>
      </c>
      <c r="F642" s="23">
        <v>0.7289691915682186</v>
      </c>
      <c r="G642" s="3">
        <v>52053765</v>
      </c>
      <c r="H642" s="4">
        <v>43786195042</v>
      </c>
      <c r="I642">
        <v>756326197041496</v>
      </c>
      <c r="J642" s="4">
        <v>36497084411.278198</v>
      </c>
      <c r="K642" s="7">
        <f t="shared" si="303"/>
        <v>0.64373803361307413</v>
      </c>
      <c r="L642" s="7">
        <f t="shared" si="304"/>
        <v>8.6978264400021321E-2</v>
      </c>
      <c r="M642" s="7">
        <f t="shared" si="305"/>
        <v>0.78086876875146949</v>
      </c>
      <c r="N642" s="7">
        <f t="shared" si="306"/>
        <v>1.5115850667645649</v>
      </c>
    </row>
    <row r="643" spans="1:14" x14ac:dyDescent="0.25">
      <c r="A643" s="2" t="s">
        <v>61</v>
      </c>
      <c r="B643" s="2" t="s">
        <v>12</v>
      </c>
      <c r="C643" s="24">
        <v>0.63272552493095802</v>
      </c>
      <c r="D643" s="25">
        <f t="shared" si="294"/>
        <v>0.71823320489979203</v>
      </c>
      <c r="E643" s="25">
        <v>0.71823320489979203</v>
      </c>
      <c r="F643" s="23">
        <v>0.82555104796917456</v>
      </c>
      <c r="G643" s="3">
        <v>52992487</v>
      </c>
      <c r="H643" s="4">
        <v>41332442332</v>
      </c>
      <c r="I643">
        <v>777954060577096</v>
      </c>
      <c r="J643" s="4">
        <v>37599486529.512398</v>
      </c>
      <c r="K643" s="7">
        <f t="shared" si="303"/>
        <v>0.59689903315904935</v>
      </c>
      <c r="L643" s="7">
        <f t="shared" si="304"/>
        <v>8.7880676418421885E-2</v>
      </c>
      <c r="M643" s="7">
        <f t="shared" si="305"/>
        <v>0.79020475847691274</v>
      </c>
      <c r="N643" s="7">
        <f t="shared" si="306"/>
        <v>1.474984468054384</v>
      </c>
    </row>
    <row r="644" spans="1:14" x14ac:dyDescent="0.25">
      <c r="A644" s="2" t="s">
        <v>61</v>
      </c>
      <c r="B644" s="2" t="s">
        <v>13</v>
      </c>
      <c r="C644" s="24">
        <v>0.60303869134644694</v>
      </c>
      <c r="D644" s="25">
        <f t="shared" si="294"/>
        <v>0.76130114611938227</v>
      </c>
      <c r="E644" s="25">
        <v>0.76130114611938227</v>
      </c>
      <c r="F644" s="23">
        <v>0.76491430987007036</v>
      </c>
      <c r="G644" s="3">
        <v>53921760</v>
      </c>
      <c r="H644" s="4">
        <v>43806670905</v>
      </c>
      <c r="I644">
        <v>828872668502318</v>
      </c>
      <c r="J644" s="4">
        <v>41239412178.602501</v>
      </c>
      <c r="K644" s="7">
        <f t="shared" si="303"/>
        <v>0.62172781872904281</v>
      </c>
      <c r="L644" s="7">
        <f t="shared" si="304"/>
        <v>9.2018998284943421E-2</v>
      </c>
      <c r="M644" s="7">
        <f t="shared" si="305"/>
        <v>0.85176626538758271</v>
      </c>
      <c r="N644" s="7">
        <f t="shared" si="306"/>
        <v>1.5655130824015688</v>
      </c>
    </row>
    <row r="645" spans="1:14" x14ac:dyDescent="0.25">
      <c r="A645" s="2" t="s">
        <v>61</v>
      </c>
      <c r="B645" s="2" t="s">
        <v>14</v>
      </c>
      <c r="C645" s="24">
        <v>0.6597856799189501</v>
      </c>
      <c r="D645" s="25">
        <f t="shared" si="294"/>
        <v>0.79481494945964803</v>
      </c>
      <c r="E645" s="25">
        <v>0.79481494945964803</v>
      </c>
      <c r="F645" s="23">
        <v>1.0158031040682887</v>
      </c>
      <c r="G645" s="3">
        <v>54840590</v>
      </c>
      <c r="H645" s="4">
        <v>43819600100</v>
      </c>
      <c r="I645">
        <v>845876864173058</v>
      </c>
      <c r="J645" s="4">
        <v>42221053659.026703</v>
      </c>
      <c r="K645" s="7">
        <f t="shared" si="303"/>
        <v>0.6114914658378231</v>
      </c>
      <c r="L645" s="7">
        <f t="shared" si="304"/>
        <v>9.2333387502839259E-2</v>
      </c>
      <c r="M645" s="7">
        <f t="shared" si="305"/>
        <v>0.85743059735492755</v>
      </c>
      <c r="N645" s="7">
        <f t="shared" si="306"/>
        <v>1.5612554506955898</v>
      </c>
    </row>
    <row r="646" spans="1:14" x14ac:dyDescent="0.25">
      <c r="A646" s="2" t="s">
        <v>61</v>
      </c>
      <c r="B646" s="2" t="s">
        <v>15</v>
      </c>
      <c r="C646" s="24">
        <v>0.70076103869037198</v>
      </c>
      <c r="D646" s="25">
        <f t="shared" si="294"/>
        <v>0.82763293888978628</v>
      </c>
      <c r="E646" s="25">
        <v>0.82763293888978628</v>
      </c>
      <c r="F646" s="23">
        <v>0.70217084748783543</v>
      </c>
      <c r="G646" s="3">
        <v>55748948</v>
      </c>
      <c r="H646" s="4">
        <v>43948588097</v>
      </c>
      <c r="I646">
        <v>922549638399094</v>
      </c>
      <c r="J646" s="4">
        <v>44656926784.045403</v>
      </c>
      <c r="K646" s="7">
        <f t="shared" si="303"/>
        <v>0.6032986586967396</v>
      </c>
      <c r="L646" s="7">
        <f t="shared" si="304"/>
        <v>9.9061935123492095E-2</v>
      </c>
      <c r="M646" s="7">
        <f t="shared" si="305"/>
        <v>0.89212186630094625</v>
      </c>
      <c r="N646" s="7">
        <f t="shared" si="306"/>
        <v>1.594482460121178</v>
      </c>
    </row>
    <row r="647" spans="1:14" x14ac:dyDescent="0.25">
      <c r="A647" s="2" t="s">
        <v>61</v>
      </c>
      <c r="B647" s="2" t="s">
        <v>16</v>
      </c>
      <c r="C647" s="24">
        <v>0.66093842982000495</v>
      </c>
      <c r="D647" s="25">
        <f t="shared" si="294"/>
        <v>0.85190833824911005</v>
      </c>
      <c r="E647" s="25">
        <v>0.85190833824911005</v>
      </c>
      <c r="F647" s="23">
        <v>1.2034272141160502</v>
      </c>
      <c r="G647" s="3">
        <v>56653804</v>
      </c>
      <c r="H647" s="4">
        <v>43671956505</v>
      </c>
      <c r="I647">
        <v>951372270513389</v>
      </c>
      <c r="J647" s="4">
        <v>48808178305.388603</v>
      </c>
      <c r="K647" s="7">
        <f t="shared" si="303"/>
        <v>0.58992619633637644</v>
      </c>
      <c r="L647" s="7">
        <f t="shared" si="304"/>
        <v>0.10052524824044605</v>
      </c>
      <c r="M647" s="7">
        <f t="shared" si="305"/>
        <v>0.95947917106576042</v>
      </c>
      <c r="N647" s="7">
        <f t="shared" si="306"/>
        <v>1.649930615642583</v>
      </c>
    </row>
    <row r="648" spans="1:14" x14ac:dyDescent="0.25">
      <c r="A648" s="2" t="s">
        <v>61</v>
      </c>
      <c r="B648" s="2" t="s">
        <v>17</v>
      </c>
      <c r="C648" s="24">
        <v>1.05214986469202</v>
      </c>
      <c r="D648" s="25">
        <f t="shared" si="294"/>
        <v>0.75217022766395303</v>
      </c>
      <c r="E648" s="25">
        <v>0.75217022766395303</v>
      </c>
      <c r="F648" s="23">
        <v>0.86679866679866691</v>
      </c>
      <c r="G648" s="3">
        <v>57564204</v>
      </c>
      <c r="H648" s="4">
        <v>44528206437</v>
      </c>
      <c r="I648">
        <v>962598148714128</v>
      </c>
      <c r="J648" s="4">
        <v>45078426417.191597</v>
      </c>
      <c r="K648" s="7">
        <f t="shared" si="303"/>
        <v>0.59197969107282256</v>
      </c>
      <c r="L648" s="7">
        <f t="shared" si="304"/>
        <v>0.10010280786018191</v>
      </c>
      <c r="M648" s="7">
        <f t="shared" si="305"/>
        <v>0.87214415042367555</v>
      </c>
      <c r="N648" s="7">
        <f t="shared" si="306"/>
        <v>1.5642266493566801</v>
      </c>
    </row>
    <row r="649" spans="1:14" x14ac:dyDescent="0.25">
      <c r="A649" s="2" t="s">
        <v>61</v>
      </c>
      <c r="B649" s="2" t="s">
        <v>18</v>
      </c>
      <c r="C649" s="24">
        <v>0.89113317224849897</v>
      </c>
      <c r="D649" s="25">
        <f t="shared" si="294"/>
        <v>0.59108932389116597</v>
      </c>
      <c r="E649" s="25">
        <v>0.59108932389116597</v>
      </c>
      <c r="F649" s="23">
        <v>0.91700253610891136</v>
      </c>
      <c r="G649" s="3">
        <v>58486456</v>
      </c>
      <c r="H649" s="4">
        <v>43641111478</v>
      </c>
      <c r="I649">
        <v>1010682243827020</v>
      </c>
      <c r="J649" s="4">
        <v>51350612057.859802</v>
      </c>
      <c r="K649" s="7">
        <f t="shared" si="303"/>
        <v>0.57103746918555032</v>
      </c>
      <c r="L649" s="7">
        <f t="shared" si="304"/>
        <v>0.10344584961603778</v>
      </c>
      <c r="M649" s="7">
        <f t="shared" si="305"/>
        <v>0.97782772480377844</v>
      </c>
      <c r="N649" s="7">
        <f t="shared" si="306"/>
        <v>1.6523110436053665</v>
      </c>
    </row>
    <row r="650" spans="1:14" x14ac:dyDescent="0.25">
      <c r="A650" s="2" t="s">
        <v>61</v>
      </c>
      <c r="B650" s="2" t="s">
        <v>19</v>
      </c>
      <c r="C650" s="24">
        <v>0.804121511388042</v>
      </c>
      <c r="D650" s="25">
        <f t="shared" si="294"/>
        <v>0.45335359463500113</v>
      </c>
      <c r="E650" s="25">
        <v>0.45335359463500113</v>
      </c>
      <c r="F650" s="23">
        <v>1.2860393161205685</v>
      </c>
      <c r="G650" s="3">
        <v>59423282</v>
      </c>
      <c r="H650" s="4">
        <v>46843618925</v>
      </c>
      <c r="I650">
        <v>1073792583978050</v>
      </c>
      <c r="J650" s="4">
        <v>55002775830.189301</v>
      </c>
      <c r="K650" s="7">
        <f t="shared" si="303"/>
        <v>0.60327859122493721</v>
      </c>
      <c r="L650" s="7">
        <f t="shared" si="304"/>
        <v>0.10817265934455028</v>
      </c>
      <c r="M650" s="7">
        <f t="shared" si="305"/>
        <v>1.030860743556713</v>
      </c>
      <c r="N650" s="7">
        <f t="shared" si="306"/>
        <v>1.7423119941262004</v>
      </c>
    </row>
    <row r="651" spans="1:14" x14ac:dyDescent="0.25">
      <c r="A651" s="2" t="s">
        <v>61</v>
      </c>
      <c r="B651" s="2" t="s">
        <v>20</v>
      </c>
      <c r="C651" s="24">
        <v>0.85669361649978004</v>
      </c>
      <c r="D651" s="25" t="e">
        <f>IF(#REF!=A651,AVERAGE(C651:C656),"--")</f>
        <v>#REF!</v>
      </c>
      <c r="E651" s="25">
        <v>0.33415262601219692</v>
      </c>
      <c r="F651" s="23">
        <v>1.137985661850621</v>
      </c>
      <c r="G651" s="3">
        <v>60372568</v>
      </c>
      <c r="H651" s="4">
        <v>46019097922</v>
      </c>
      <c r="I651">
        <v>1097919287439810</v>
      </c>
      <c r="J651" s="4">
        <v>61298109975.699997</v>
      </c>
      <c r="K651" s="7">
        <f t="shared" si="303"/>
        <v>0.5833410792803535</v>
      </c>
      <c r="L651" s="7">
        <f t="shared" si="304"/>
        <v>0.10886405479219563</v>
      </c>
      <c r="M651" s="7">
        <f t="shared" si="305"/>
        <v>1.1307835007608313</v>
      </c>
      <c r="N651" s="7">
        <f t="shared" si="306"/>
        <v>1.8229886348333806</v>
      </c>
    </row>
    <row r="652" spans="1:14" x14ac:dyDescent="0.25">
      <c r="A652" s="2" t="s">
        <v>61</v>
      </c>
      <c r="B652" s="2" t="s">
        <v>21</v>
      </c>
      <c r="C652" s="24">
        <v>0.84641343484631504</v>
      </c>
      <c r="D652" s="25" t="e">
        <f>IF(#REF!=A652,AVERAGE(C652:C656),"--")</f>
        <v>#REF!</v>
      </c>
      <c r="E652" s="25">
        <v>0.20385884043802849</v>
      </c>
      <c r="F652" s="23">
        <v>0.97716738296753958</v>
      </c>
      <c r="G652" s="3">
        <v>61329676</v>
      </c>
      <c r="H652" s="4">
        <v>50575897323</v>
      </c>
      <c r="I652">
        <v>1193121865359680</v>
      </c>
      <c r="J652" s="4">
        <v>62017695323.1269</v>
      </c>
      <c r="K652" s="7">
        <f t="shared" si="303"/>
        <v>0.63109833640328794</v>
      </c>
      <c r="L652" s="7">
        <f t="shared" si="304"/>
        <v>0.1164576106259203</v>
      </c>
      <c r="M652" s="7">
        <f t="shared" si="305"/>
        <v>1.1262037813920562</v>
      </c>
      <c r="N652" s="7">
        <f t="shared" si="306"/>
        <v>1.8737597284212644</v>
      </c>
    </row>
    <row r="653" spans="1:14" x14ac:dyDescent="0.25">
      <c r="A653" s="2" t="s">
        <v>61</v>
      </c>
      <c r="B653" s="2" t="s">
        <v>32</v>
      </c>
      <c r="C653" s="24">
        <v>6.2509766309062506E-2</v>
      </c>
      <c r="D653" s="25" t="e">
        <f>IF(#REF!=A653,AVERAGE(C653:C656),"--")</f>
        <v>#REF!</v>
      </c>
      <c r="E653" s="25">
        <v>7.7547555819714634E-2</v>
      </c>
      <c r="F653" s="23">
        <v>0.17652857378169906</v>
      </c>
      <c r="G653" s="3">
        <v>71321399</v>
      </c>
      <c r="H653" s="4">
        <v>56103260195</v>
      </c>
      <c r="I653">
        <v>1204729256837050</v>
      </c>
      <c r="J653" s="4">
        <v>87595967906.6017</v>
      </c>
      <c r="K653" s="7">
        <f t="shared" ref="K653:K656" si="307">H653/G653/food/365</f>
        <v>0.60199426590189531</v>
      </c>
      <c r="L653" s="7">
        <f t="shared" ref="L653:L656" si="308">I653/G653/btu/365</f>
        <v>0.10111680643298487</v>
      </c>
      <c r="M653" s="7">
        <f t="shared" ref="M653:M656" si="309">J653/G653/mangoods/365</f>
        <v>1.3678431213604771</v>
      </c>
      <c r="N653" s="7">
        <f t="shared" ref="N653:N656" si="310">SUM(K653:M653)</f>
        <v>2.070954193695357</v>
      </c>
    </row>
    <row r="654" spans="1:14" x14ac:dyDescent="0.25">
      <c r="A654" s="2" t="s">
        <v>61</v>
      </c>
      <c r="B654" s="2" t="s">
        <v>33</v>
      </c>
      <c r="C654" s="24">
        <v>8.5664442055297704E-2</v>
      </c>
      <c r="D654" s="25" t="e">
        <f>IF(#REF!=A654,AVERAGE(C654:C656),"--")</f>
        <v>#REF!</v>
      </c>
      <c r="E654" s="25">
        <v>7.9914017515635552E-2</v>
      </c>
      <c r="F654" s="23">
        <v>7.2469223845912589E-2</v>
      </c>
      <c r="G654" s="3">
        <v>72326988</v>
      </c>
      <c r="H654" s="4">
        <v>59331926156</v>
      </c>
      <c r="I654">
        <v>1325853798333390</v>
      </c>
      <c r="J654" s="4">
        <v>95631511989.186401</v>
      </c>
      <c r="K654" s="7">
        <f t="shared" si="307"/>
        <v>0.6277867955649834</v>
      </c>
      <c r="L654" s="7">
        <f t="shared" si="308"/>
        <v>0.10973596788146596</v>
      </c>
      <c r="M654" s="7">
        <f t="shared" si="309"/>
        <v>1.4725588871165942</v>
      </c>
      <c r="N654" s="7">
        <f t="shared" si="310"/>
        <v>2.2100816505630436</v>
      </c>
    </row>
    <row r="655" spans="1:14" x14ac:dyDescent="0.25">
      <c r="A655" s="2" t="s">
        <v>61</v>
      </c>
      <c r="B655" s="2" t="s">
        <v>34</v>
      </c>
      <c r="C655" s="24">
        <v>6.4718796711509693E-2</v>
      </c>
      <c r="D655" s="25" t="e">
        <f>IF(#REF!=A655,AVERAGE(C655:C656),"--")</f>
        <v>#REF!</v>
      </c>
      <c r="E655" s="25">
        <v>7.8595167428558169E-2</v>
      </c>
      <c r="F655" s="23">
        <v>0.11032750137138603</v>
      </c>
      <c r="G655" s="3">
        <v>73443863</v>
      </c>
      <c r="H655" s="4">
        <v>61568860136</v>
      </c>
      <c r="I655">
        <v>1352259569821290</v>
      </c>
      <c r="J655" s="4">
        <v>114981115257.05499</v>
      </c>
      <c r="K655" s="7">
        <f t="shared" si="307"/>
        <v>0.64154881979708855</v>
      </c>
      <c r="L655" s="7">
        <f t="shared" si="308"/>
        <v>0.11021946351105293</v>
      </c>
      <c r="M655" s="7">
        <f t="shared" si="309"/>
        <v>1.74358463564636</v>
      </c>
      <c r="N655" s="7">
        <f t="shared" si="310"/>
        <v>2.4953529189545014</v>
      </c>
    </row>
    <row r="656" spans="1:14" x14ac:dyDescent="0.25">
      <c r="A656" s="2" t="s">
        <v>61</v>
      </c>
      <c r="B656" s="2" t="s">
        <v>35</v>
      </c>
      <c r="C656" s="24">
        <v>8.8915699651216401E-2</v>
      </c>
      <c r="D656" s="25" t="e">
        <f>IF(#REF!=A656,AVERAGE(C656:C656),"--")</f>
        <v>#REF!</v>
      </c>
      <c r="E656" s="25">
        <v>8.6382553116767222E-2</v>
      </c>
      <c r="F656" s="23">
        <v>9.7524160220475054E-2</v>
      </c>
      <c r="G656" s="3">
        <v>74653016</v>
      </c>
      <c r="H656" s="4">
        <v>65987390979</v>
      </c>
      <c r="I656">
        <v>1357906820297750</v>
      </c>
      <c r="J656" s="4">
        <v>117473227624.19501</v>
      </c>
      <c r="K656" s="7">
        <f t="shared" si="307"/>
        <v>0.67645312647622624</v>
      </c>
      <c r="L656" s="7">
        <f t="shared" si="308"/>
        <v>0.10888708026043112</v>
      </c>
      <c r="M656" s="7">
        <f t="shared" si="309"/>
        <v>1.7525223762379043</v>
      </c>
      <c r="N656" s="7">
        <f t="shared" si="310"/>
        <v>2.5378625829745616</v>
      </c>
    </row>
    <row r="657" spans="1:14" ht="45" x14ac:dyDescent="0.25">
      <c r="A657" s="2" t="s">
        <v>67</v>
      </c>
      <c r="B657" s="2" t="s">
        <v>4</v>
      </c>
      <c r="C657" s="24">
        <v>0.11876626514229599</v>
      </c>
      <c r="D657" s="25">
        <f t="shared" si="294"/>
        <v>6.5907513903854645E-2</v>
      </c>
      <c r="E657" s="25">
        <v>6.5907513903854645E-2</v>
      </c>
      <c r="F657" s="23">
        <v>0.16681126727977325</v>
      </c>
      <c r="G657" s="3">
        <v>56333829</v>
      </c>
      <c r="H657" s="4">
        <v>28867897952</v>
      </c>
      <c r="I657">
        <v>9013569154632050</v>
      </c>
      <c r="J657" s="4">
        <v>206707845051.397</v>
      </c>
      <c r="K657" s="7">
        <f t="shared" ref="K657:K677" si="311">H657/G657/food/365</f>
        <v>0.39216605475144883</v>
      </c>
      <c r="L657" s="7">
        <f t="shared" ref="L657:L677" si="312">I657/G657/btu/365</f>
        <v>0.95781418590846501</v>
      </c>
      <c r="M657" s="7">
        <f t="shared" ref="M657:M677" si="313">J657/G657/mangoods/365</f>
        <v>4.0865772855200238</v>
      </c>
      <c r="N657" s="7">
        <f t="shared" ref="N657:N677" si="314">SUM(K657:M657)</f>
        <v>5.4365575261799375</v>
      </c>
    </row>
    <row r="658" spans="1:14" ht="45" x14ac:dyDescent="0.25">
      <c r="A658" s="2" t="s">
        <v>67</v>
      </c>
      <c r="B658" s="2" t="s">
        <v>5</v>
      </c>
      <c r="C658" s="24">
        <v>8.5988638333218098E-2</v>
      </c>
      <c r="D658" s="25">
        <f t="shared" si="294"/>
        <v>5.302800691435447E-2</v>
      </c>
      <c r="E658" s="25">
        <v>5.302800691435447E-2</v>
      </c>
      <c r="F658" s="23">
        <v>0.10108560947801526</v>
      </c>
      <c r="G658" s="3">
        <v>56313641</v>
      </c>
      <c r="H658" s="4">
        <v>30653196313</v>
      </c>
      <c r="I658">
        <v>9641069522180410</v>
      </c>
      <c r="J658" s="4">
        <v>206415182367.78</v>
      </c>
      <c r="K658" s="7">
        <f t="shared" si="311"/>
        <v>0.41656834762908407</v>
      </c>
      <c r="L658" s="7">
        <f t="shared" si="312"/>
        <v>1.0248618988331344</v>
      </c>
      <c r="M658" s="7">
        <f t="shared" si="313"/>
        <v>4.0822543281923451</v>
      </c>
      <c r="N658" s="7">
        <f t="shared" si="314"/>
        <v>5.5236845746545633</v>
      </c>
    </row>
    <row r="659" spans="1:14" ht="45" x14ac:dyDescent="0.25">
      <c r="A659" s="2" t="s">
        <v>67</v>
      </c>
      <c r="B659" s="2" t="s">
        <v>6</v>
      </c>
      <c r="C659" s="24">
        <v>4.6093032726978303E-2</v>
      </c>
      <c r="D659" s="25">
        <f t="shared" si="294"/>
        <v>4.5622153385203146E-2</v>
      </c>
      <c r="E659" s="25">
        <v>4.5622153385203146E-2</v>
      </c>
      <c r="F659" s="23">
        <v>7.2635758727185973E-2</v>
      </c>
      <c r="G659" s="3">
        <v>56332848</v>
      </c>
      <c r="H659" s="4">
        <v>31000271181</v>
      </c>
      <c r="I659">
        <v>1.01409221071667E+16</v>
      </c>
      <c r="J659" s="4">
        <v>210835727877.65201</v>
      </c>
      <c r="K659" s="7">
        <f t="shared" si="311"/>
        <v>0.42114135834151634</v>
      </c>
      <c r="L659" s="7">
        <f t="shared" si="312"/>
        <v>1.0776295198347665</v>
      </c>
      <c r="M659" s="7">
        <f t="shared" si="313"/>
        <v>4.1682573801233991</v>
      </c>
      <c r="N659" s="7">
        <f t="shared" si="314"/>
        <v>5.6670282582996823</v>
      </c>
    </row>
    <row r="660" spans="1:14" ht="45" x14ac:dyDescent="0.25">
      <c r="A660" s="2" t="s">
        <v>67</v>
      </c>
      <c r="B660" s="2" t="s">
        <v>7</v>
      </c>
      <c r="C660" s="24">
        <v>4.9607109782192904E-2</v>
      </c>
      <c r="D660" s="25">
        <f t="shared" si="294"/>
        <v>4.7540396417127796E-2</v>
      </c>
      <c r="E660" s="25">
        <v>4.7540396417127796E-2</v>
      </c>
      <c r="F660" s="23">
        <v>7.2325565777986656E-2</v>
      </c>
      <c r="G660" s="3">
        <v>56422072</v>
      </c>
      <c r="H660" s="4">
        <v>32267270654</v>
      </c>
      <c r="I660">
        <v>8828665620709261</v>
      </c>
      <c r="J660" s="4">
        <v>218657281570.97501</v>
      </c>
      <c r="K660" s="7">
        <f t="shared" si="311"/>
        <v>0.43766045750051191</v>
      </c>
      <c r="L660" s="7">
        <f t="shared" si="312"/>
        <v>0.93669840074981503</v>
      </c>
      <c r="M660" s="7">
        <f t="shared" si="313"/>
        <v>4.3160547199077302</v>
      </c>
      <c r="N660" s="7">
        <f t="shared" si="314"/>
        <v>5.6904135781580569</v>
      </c>
    </row>
    <row r="661" spans="1:14" ht="45" x14ac:dyDescent="0.25">
      <c r="A661" s="2" t="s">
        <v>67</v>
      </c>
      <c r="B661" s="2" t="s">
        <v>8</v>
      </c>
      <c r="C661" s="24">
        <v>6.0713943401511795E-2</v>
      </c>
      <c r="D661" s="25">
        <f t="shared" si="294"/>
        <v>5.2711646302409522E-2</v>
      </c>
      <c r="E661" s="25">
        <v>5.2711646302409522E-2</v>
      </c>
      <c r="F661" s="23">
        <v>7.2410445891783581E-2</v>
      </c>
      <c r="G661" s="3">
        <v>56550268</v>
      </c>
      <c r="H661" s="4">
        <v>30970941878</v>
      </c>
      <c r="I661">
        <v>1.02448581559375E+16</v>
      </c>
      <c r="J661" s="4">
        <v>224958137005.44601</v>
      </c>
      <c r="K661" s="7">
        <f t="shared" si="311"/>
        <v>0.4191252781224285</v>
      </c>
      <c r="L661" s="7">
        <f t="shared" si="312"/>
        <v>1.084488680482703</v>
      </c>
      <c r="M661" s="7">
        <f t="shared" si="313"/>
        <v>4.4303605139745352</v>
      </c>
      <c r="N661" s="7">
        <f t="shared" si="314"/>
        <v>5.933974472579667</v>
      </c>
    </row>
    <row r="662" spans="1:14" ht="45" x14ac:dyDescent="0.25">
      <c r="A662" s="2" t="s">
        <v>67</v>
      </c>
      <c r="B662" s="2" t="s">
        <v>9</v>
      </c>
      <c r="C662" s="24">
        <v>3.4276094036930799E-2</v>
      </c>
      <c r="D662" s="25">
        <f t="shared" si="294"/>
        <v>5.5028960664606448E-2</v>
      </c>
      <c r="E662" s="25">
        <v>5.5028960664606448E-2</v>
      </c>
      <c r="F662" s="23">
        <v>4.7622523614172962E-2</v>
      </c>
      <c r="G662" s="3">
        <v>56681396</v>
      </c>
      <c r="H662" s="4">
        <v>31090258414</v>
      </c>
      <c r="I662">
        <v>1.06922086081487E+16</v>
      </c>
      <c r="J662" s="4">
        <v>227783383961.543</v>
      </c>
      <c r="K662" s="7">
        <f t="shared" si="311"/>
        <v>0.41976662235942463</v>
      </c>
      <c r="L662" s="7">
        <f t="shared" si="312"/>
        <v>1.1292253692945131</v>
      </c>
      <c r="M662" s="7">
        <f t="shared" si="313"/>
        <v>4.4756233514737875</v>
      </c>
      <c r="N662" s="7">
        <f t="shared" si="314"/>
        <v>6.0246153431277252</v>
      </c>
    </row>
    <row r="663" spans="1:14" ht="45" x14ac:dyDescent="0.25">
      <c r="A663" s="2" t="s">
        <v>67</v>
      </c>
      <c r="B663" s="2" t="s">
        <v>10</v>
      </c>
      <c r="C663" s="24">
        <v>4.1489223205294898E-2</v>
      </c>
      <c r="D663" s="25">
        <f t="shared" si="294"/>
        <v>5.6968860484742374E-2</v>
      </c>
      <c r="E663" s="25">
        <v>5.6968860484742374E-2</v>
      </c>
      <c r="F663" s="23">
        <v>5.2794771387561168E-2</v>
      </c>
      <c r="G663" s="3">
        <v>56802050</v>
      </c>
      <c r="H663" s="4">
        <v>30759436774</v>
      </c>
      <c r="I663">
        <v>1.03948622180646E+16</v>
      </c>
      <c r="J663" s="4">
        <v>238719021641.88699</v>
      </c>
      <c r="K663" s="7">
        <f t="shared" si="311"/>
        <v>0.41441787367728228</v>
      </c>
      <c r="L663" s="7">
        <f t="shared" si="312"/>
        <v>1.0954901284034713</v>
      </c>
      <c r="M663" s="7">
        <f t="shared" si="313"/>
        <v>4.6805301221922697</v>
      </c>
      <c r="N663" s="7">
        <f t="shared" si="314"/>
        <v>6.1904381242730233</v>
      </c>
    </row>
    <row r="664" spans="1:14" ht="45" x14ac:dyDescent="0.25">
      <c r="A664" s="2" t="s">
        <v>67</v>
      </c>
      <c r="B664" s="2" t="s">
        <v>11</v>
      </c>
      <c r="C664" s="24">
        <v>4.1553517158310196E-2</v>
      </c>
      <c r="D664" s="25">
        <f t="shared" si="294"/>
        <v>5.4318286566021674E-2</v>
      </c>
      <c r="E664" s="25">
        <v>5.4318286566021674E-2</v>
      </c>
      <c r="F664" s="23">
        <v>4.885667957245432E-2</v>
      </c>
      <c r="G664" s="3">
        <v>56928327</v>
      </c>
      <c r="H664" s="4">
        <v>30058491299</v>
      </c>
      <c r="I664">
        <v>1.00462996543466E+16</v>
      </c>
      <c r="J664" s="4">
        <v>256173577146.87701</v>
      </c>
      <c r="K664" s="7">
        <f t="shared" si="311"/>
        <v>0.40407582331166264</v>
      </c>
      <c r="L664" s="7">
        <f t="shared" si="312"/>
        <v>1.0564074319178711</v>
      </c>
      <c r="M664" s="7">
        <f t="shared" si="313"/>
        <v>5.0116177658956724</v>
      </c>
      <c r="N664" s="7">
        <f t="shared" si="314"/>
        <v>6.4721010211252059</v>
      </c>
    </row>
    <row r="665" spans="1:14" ht="45" x14ac:dyDescent="0.25">
      <c r="A665" s="2" t="s">
        <v>67</v>
      </c>
      <c r="B665" s="2" t="s">
        <v>12</v>
      </c>
      <c r="C665" s="24">
        <v>5.7602490918526199E-2</v>
      </c>
      <c r="D665" s="25">
        <f t="shared" si="294"/>
        <v>5.109105471470668E-2</v>
      </c>
      <c r="E665" s="25">
        <v>5.109105471470668E-2</v>
      </c>
      <c r="F665" s="23">
        <v>6.0071808527420334E-2</v>
      </c>
      <c r="G665" s="3">
        <v>57076711</v>
      </c>
      <c r="H665" s="4">
        <v>30783363672</v>
      </c>
      <c r="I665">
        <v>9040432805902520</v>
      </c>
      <c r="J665" s="4">
        <v>266388078670.12201</v>
      </c>
      <c r="K665" s="7">
        <f t="shared" si="311"/>
        <v>0.41274445046291491</v>
      </c>
      <c r="L665" s="7">
        <f t="shared" si="312"/>
        <v>0.94816522774934653</v>
      </c>
      <c r="M665" s="7">
        <f t="shared" si="313"/>
        <v>5.1978994565715171</v>
      </c>
      <c r="N665" s="7">
        <f t="shared" si="314"/>
        <v>6.5588091347837789</v>
      </c>
    </row>
    <row r="666" spans="1:14" ht="45" x14ac:dyDescent="0.25">
      <c r="A666" s="2" t="s">
        <v>67</v>
      </c>
      <c r="B666" s="2" t="s">
        <v>13</v>
      </c>
      <c r="C666" s="24">
        <v>8.0634609093883286E-2</v>
      </c>
      <c r="D666" s="25">
        <f t="shared" si="294"/>
        <v>4.598646486669284E-2</v>
      </c>
      <c r="E666" s="25">
        <v>4.598646486669284E-2</v>
      </c>
      <c r="F666" s="23">
        <v>0.19409870414352648</v>
      </c>
      <c r="G666" s="3">
        <v>57247586</v>
      </c>
      <c r="H666" s="4">
        <v>31475330741</v>
      </c>
      <c r="I666">
        <v>9000581977914729</v>
      </c>
      <c r="J666" s="4">
        <v>265951953885.327</v>
      </c>
      <c r="K666" s="7">
        <f t="shared" si="311"/>
        <v>0.42076269978189279</v>
      </c>
      <c r="L666" s="7">
        <f t="shared" si="312"/>
        <v>0.94116800444041038</v>
      </c>
      <c r="M666" s="7">
        <f t="shared" si="313"/>
        <v>5.1739000602965195</v>
      </c>
      <c r="N666" s="7">
        <f t="shared" si="314"/>
        <v>6.5358307645188223</v>
      </c>
    </row>
    <row r="667" spans="1:14" ht="45" x14ac:dyDescent="0.25">
      <c r="A667" s="2" t="s">
        <v>67</v>
      </c>
      <c r="B667" s="2" t="s">
        <v>14</v>
      </c>
      <c r="C667" s="24">
        <v>7.4617829574693303E-2</v>
      </c>
      <c r="D667" s="25">
        <f t="shared" si="294"/>
        <v>3.7300333957674771E-2</v>
      </c>
      <c r="E667" s="25">
        <v>3.7300333957674771E-2</v>
      </c>
      <c r="F667" s="23">
        <v>0.12354627252561001</v>
      </c>
      <c r="G667" s="3">
        <v>57424897</v>
      </c>
      <c r="H667" s="4">
        <v>31138940845</v>
      </c>
      <c r="I667">
        <v>9352485871085910</v>
      </c>
      <c r="J667" s="4">
        <v>253021470510.52399</v>
      </c>
      <c r="K667" s="7">
        <f t="shared" si="311"/>
        <v>0.41498052946666203</v>
      </c>
      <c r="L667" s="7">
        <f t="shared" si="312"/>
        <v>0.97494603387170264</v>
      </c>
      <c r="M667" s="7">
        <f t="shared" si="313"/>
        <v>4.907148253616314</v>
      </c>
      <c r="N667" s="7">
        <f t="shared" si="314"/>
        <v>6.2970748169546784</v>
      </c>
    </row>
    <row r="668" spans="1:14" ht="45" x14ac:dyDescent="0.25">
      <c r="A668" s="2" t="s">
        <v>67</v>
      </c>
      <c r="B668" s="2" t="s">
        <v>15</v>
      </c>
      <c r="C668" s="24">
        <v>4.5915492957746398E-2</v>
      </c>
      <c r="D668" s="25">
        <f t="shared" si="294"/>
        <v>2.8532600920407252E-2</v>
      </c>
      <c r="E668" s="25">
        <v>2.8532600920407252E-2</v>
      </c>
      <c r="F668" s="23">
        <v>0.12254369112955832</v>
      </c>
      <c r="G668" s="3">
        <v>57580402</v>
      </c>
      <c r="H668" s="4">
        <v>31804611894</v>
      </c>
      <c r="I668">
        <v>9308576738131530</v>
      </c>
      <c r="J668" s="4">
        <v>252731097602.474</v>
      </c>
      <c r="K668" s="7">
        <f t="shared" si="311"/>
        <v>0.42270707480166775</v>
      </c>
      <c r="L668" s="7">
        <f t="shared" si="312"/>
        <v>0.9677481098469175</v>
      </c>
      <c r="M668" s="7">
        <f t="shared" si="313"/>
        <v>4.8882793816516097</v>
      </c>
      <c r="N668" s="7">
        <f t="shared" si="314"/>
        <v>6.2787345663001952</v>
      </c>
    </row>
    <row r="669" spans="1:14" ht="45" x14ac:dyDescent="0.25">
      <c r="A669" s="2" t="s">
        <v>67</v>
      </c>
      <c r="B669" s="2" t="s">
        <v>16</v>
      </c>
      <c r="C669" s="24">
        <v>2.5585779692970698E-2</v>
      </c>
      <c r="D669" s="25">
        <f t="shared" si="294"/>
        <v>2.3914288156308815E-2</v>
      </c>
      <c r="E669" s="25">
        <v>2.3914288156308815E-2</v>
      </c>
      <c r="F669" s="23">
        <v>4.53106411234383E-2</v>
      </c>
      <c r="G669" s="3">
        <v>57718614</v>
      </c>
      <c r="H669" s="4">
        <v>30934942022</v>
      </c>
      <c r="I669">
        <v>9584117275954120</v>
      </c>
      <c r="J669" s="4">
        <v>256248165376.51001</v>
      </c>
      <c r="K669" s="7">
        <f t="shared" si="311"/>
        <v>0.41016398273190002</v>
      </c>
      <c r="L669" s="7">
        <f t="shared" si="312"/>
        <v>0.99400819867428503</v>
      </c>
      <c r="M669" s="7">
        <f t="shared" si="313"/>
        <v>4.9444375884663705</v>
      </c>
      <c r="N669" s="7">
        <f t="shared" si="314"/>
        <v>6.3486097698725557</v>
      </c>
    </row>
    <row r="670" spans="1:14" ht="45" x14ac:dyDescent="0.25">
      <c r="A670" s="2" t="s">
        <v>67</v>
      </c>
      <c r="B670" s="2" t="s">
        <v>17</v>
      </c>
      <c r="C670" s="24">
        <v>2.2190126050420197E-2</v>
      </c>
      <c r="D670" s="25">
        <f t="shared" si="294"/>
        <v>2.2571576208337368E-2</v>
      </c>
      <c r="E670" s="25">
        <v>2.2571576208337368E-2</v>
      </c>
      <c r="F670" s="23">
        <v>4.478339943964027E-2</v>
      </c>
      <c r="G670" s="3">
        <v>57865745</v>
      </c>
      <c r="H670" s="4">
        <v>29816310222</v>
      </c>
      <c r="I670">
        <v>1.03535553605701E+16</v>
      </c>
      <c r="J670" s="4">
        <v>268778645255.53</v>
      </c>
      <c r="K670" s="7">
        <f t="shared" si="311"/>
        <v>0.39432694885928909</v>
      </c>
      <c r="L670" s="7">
        <f t="shared" si="312"/>
        <v>1.0710794875941909</v>
      </c>
      <c r="M670" s="7">
        <f t="shared" si="313"/>
        <v>5.1730328961492367</v>
      </c>
      <c r="N670" s="7">
        <f t="shared" si="314"/>
        <v>6.6384393326027169</v>
      </c>
    </row>
    <row r="671" spans="1:14" ht="45" x14ac:dyDescent="0.25">
      <c r="A671" s="2" t="s">
        <v>67</v>
      </c>
      <c r="B671" s="2" t="s">
        <v>18</v>
      </c>
      <c r="C671" s="24">
        <v>2.6974951830443201E-2</v>
      </c>
      <c r="D671" s="25">
        <f t="shared" si="294"/>
        <v>2.0844815603440734E-2</v>
      </c>
      <c r="E671" s="25">
        <v>2.0844815603440734E-2</v>
      </c>
      <c r="F671" s="23">
        <v>8.9426274894414792E-2</v>
      </c>
      <c r="G671" s="3">
        <v>58019030</v>
      </c>
      <c r="H671" s="4">
        <v>30125460647</v>
      </c>
      <c r="I671">
        <v>1.09922501042514E+16</v>
      </c>
      <c r="J671" s="4">
        <v>272926829656.245</v>
      </c>
      <c r="K671" s="7">
        <f t="shared" si="311"/>
        <v>0.39736292293932557</v>
      </c>
      <c r="L671" s="7">
        <f t="shared" si="312"/>
        <v>1.1341483845831415</v>
      </c>
      <c r="M671" s="7">
        <f t="shared" si="313"/>
        <v>5.2389927223628172</v>
      </c>
      <c r="N671" s="7">
        <f t="shared" si="314"/>
        <v>6.7705040298852843</v>
      </c>
    </row>
    <row r="672" spans="1:14" ht="45" x14ac:dyDescent="0.25">
      <c r="A672" s="2" t="s">
        <v>67</v>
      </c>
      <c r="B672" s="2" t="s">
        <v>19</v>
      </c>
      <c r="C672" s="24">
        <v>2.85178236397748E-2</v>
      </c>
      <c r="D672" s="25">
        <f t="shared" si="294"/>
        <v>1.8902906302907165E-2</v>
      </c>
      <c r="E672" s="25">
        <v>1.8902906302907165E-2</v>
      </c>
      <c r="F672" s="23">
        <v>3.0528822995943949E-2</v>
      </c>
      <c r="G672" s="3">
        <v>58166950</v>
      </c>
      <c r="H672" s="4">
        <v>29614370397</v>
      </c>
      <c r="I672">
        <v>1.16842318885348E+16</v>
      </c>
      <c r="J672" s="4">
        <v>275060181633.75702</v>
      </c>
      <c r="K672" s="7">
        <f t="shared" si="311"/>
        <v>0.38962814497364595</v>
      </c>
      <c r="L672" s="7">
        <f t="shared" si="312"/>
        <v>1.2024793207743971</v>
      </c>
      <c r="M672" s="7">
        <f t="shared" si="313"/>
        <v>5.266516653578269</v>
      </c>
      <c r="N672" s="7">
        <f t="shared" si="314"/>
        <v>6.8586241193263122</v>
      </c>
    </row>
    <row r="673" spans="1:14" ht="45" x14ac:dyDescent="0.25">
      <c r="A673" s="2" t="s">
        <v>67</v>
      </c>
      <c r="B673" s="2" t="s">
        <v>20</v>
      </c>
      <c r="C673" s="24">
        <v>2.2011431351088202E-2</v>
      </c>
      <c r="D673" s="25">
        <f t="shared" ref="D673:D724" si="315">IF(A679=A673,AVERAGE(C673:C678),"--")</f>
        <v>1.6683939795402333E-2</v>
      </c>
      <c r="E673" s="25">
        <v>1.6683939795402333E-2</v>
      </c>
      <c r="F673" s="23">
        <v>1.4554328099362746E-2</v>
      </c>
      <c r="G673" s="3">
        <v>58316954</v>
      </c>
      <c r="H673" s="4">
        <v>29505085558</v>
      </c>
      <c r="I673">
        <v>1.13769746353347E+16</v>
      </c>
      <c r="J673" s="4">
        <v>279854297605.44098</v>
      </c>
      <c r="K673" s="7">
        <f t="shared" si="311"/>
        <v>0.3871918036806819</v>
      </c>
      <c r="L673" s="7">
        <f t="shared" si="312"/>
        <v>1.1678463263453025</v>
      </c>
      <c r="M673" s="7">
        <f t="shared" si="313"/>
        <v>5.3445257899748091</v>
      </c>
      <c r="N673" s="7">
        <f t="shared" si="314"/>
        <v>6.8995639200007934</v>
      </c>
    </row>
    <row r="674" spans="1:14" ht="45" x14ac:dyDescent="0.25">
      <c r="A674" s="2" t="s">
        <v>67</v>
      </c>
      <c r="B674" s="2" t="s">
        <v>21</v>
      </c>
      <c r="C674" s="24">
        <v>1.8205616373155799E-2</v>
      </c>
      <c r="D674" s="25">
        <f t="shared" si="315"/>
        <v>1.5309535212587801E-2</v>
      </c>
      <c r="E674" s="25">
        <v>1.5309535212587801E-2</v>
      </c>
      <c r="F674" s="23">
        <v>2.728035280810337E-2</v>
      </c>
      <c r="G674" s="3">
        <v>58487141</v>
      </c>
      <c r="H674" s="4">
        <v>29435885992</v>
      </c>
      <c r="I674">
        <v>1.15879467835143E+16</v>
      </c>
      <c r="J674" s="4">
        <v>280766898173.599</v>
      </c>
      <c r="K674" s="7">
        <f t="shared" si="311"/>
        <v>0.38515969012486678</v>
      </c>
      <c r="L674" s="7">
        <f t="shared" si="312"/>
        <v>1.1860413777019179</v>
      </c>
      <c r="M674" s="7">
        <f t="shared" si="313"/>
        <v>5.3463518897618201</v>
      </c>
      <c r="N674" s="7">
        <f t="shared" si="314"/>
        <v>6.9175529575886046</v>
      </c>
    </row>
    <row r="675" spans="1:14" ht="45" x14ac:dyDescent="0.25">
      <c r="A675" s="2" t="s">
        <v>67</v>
      </c>
      <c r="B675" s="2" t="s">
        <v>22</v>
      </c>
      <c r="C675" s="24">
        <v>1.7529508005142001E-2</v>
      </c>
      <c r="D675" s="25">
        <f t="shared" si="315"/>
        <v>1.4592595095068934E-2</v>
      </c>
      <c r="E675" s="25">
        <v>1.4592595095068934E-2</v>
      </c>
      <c r="F675" s="23">
        <v>3.5070735313221135E-2</v>
      </c>
      <c r="G675" s="3">
        <v>58682466</v>
      </c>
      <c r="H675" s="4">
        <v>29517470562</v>
      </c>
      <c r="I675">
        <v>1.19388363518413E+16</v>
      </c>
      <c r="J675" s="4">
        <v>281703202652.617</v>
      </c>
      <c r="K675" s="7">
        <f t="shared" si="311"/>
        <v>0.38494163967177897</v>
      </c>
      <c r="L675" s="7">
        <f t="shared" si="312"/>
        <v>1.2178880929080917</v>
      </c>
      <c r="M675" s="7">
        <f t="shared" si="313"/>
        <v>5.3463262476989968</v>
      </c>
      <c r="N675" s="7">
        <f t="shared" si="314"/>
        <v>6.9491559802788672</v>
      </c>
    </row>
    <row r="676" spans="1:14" ht="45" x14ac:dyDescent="0.25">
      <c r="A676" s="2" t="s">
        <v>67</v>
      </c>
      <c r="B676" s="2" t="s">
        <v>23</v>
      </c>
      <c r="C676" s="24">
        <v>1.1829562421040401E-2</v>
      </c>
      <c r="D676" s="25">
        <f t="shared" si="315"/>
        <v>1.5152904577963136E-2</v>
      </c>
      <c r="E676" s="25">
        <v>1.5152904577963136E-2</v>
      </c>
      <c r="F676" s="23">
        <v>7.0418368658058839E-2</v>
      </c>
      <c r="G676" s="3">
        <v>58892514</v>
      </c>
      <c r="H676" s="4">
        <v>28840965182</v>
      </c>
      <c r="I676">
        <v>1.11641836306402E+16</v>
      </c>
      <c r="J676" s="4">
        <v>286651394044.90002</v>
      </c>
      <c r="K676" s="7">
        <f t="shared" si="311"/>
        <v>0.37477775494514309</v>
      </c>
      <c r="L676" s="7">
        <f t="shared" si="312"/>
        <v>1.1348033740519543</v>
      </c>
      <c r="M676" s="7">
        <f t="shared" si="313"/>
        <v>5.4208325584340988</v>
      </c>
      <c r="N676" s="7">
        <f t="shared" si="314"/>
        <v>6.9304136874311961</v>
      </c>
    </row>
    <row r="677" spans="1:14" ht="45" x14ac:dyDescent="0.25">
      <c r="A677" s="2" t="s">
        <v>67</v>
      </c>
      <c r="B677" s="2" t="s">
        <v>24</v>
      </c>
      <c r="C677" s="24">
        <v>1.5323496027241802E-2</v>
      </c>
      <c r="D677" s="25">
        <f t="shared" si="315"/>
        <v>1.7274080281777866E-2</v>
      </c>
      <c r="E677" s="25">
        <v>1.7274080281777866E-2</v>
      </c>
      <c r="F677" s="23">
        <v>5.2336114654838006E-2</v>
      </c>
      <c r="G677" s="3">
        <v>59119673</v>
      </c>
      <c r="H677" s="4">
        <v>26096305217</v>
      </c>
      <c r="I677">
        <v>1.11954096128197E+16</v>
      </c>
      <c r="J677" s="4">
        <v>282603951265.34399</v>
      </c>
      <c r="K677" s="7">
        <f t="shared" si="311"/>
        <v>0.33780891663062035</v>
      </c>
      <c r="L677" s="7">
        <f t="shared" si="312"/>
        <v>1.1336048772136602</v>
      </c>
      <c r="M677" s="7">
        <f t="shared" si="313"/>
        <v>5.3237571321363886</v>
      </c>
      <c r="N677" s="7">
        <f t="shared" si="314"/>
        <v>6.7951709259806687</v>
      </c>
    </row>
    <row r="678" spans="1:14" ht="45" x14ac:dyDescent="0.25">
      <c r="A678" s="2" t="s">
        <v>67</v>
      </c>
      <c r="B678" s="2" t="s">
        <v>25</v>
      </c>
      <c r="C678" s="24">
        <v>1.5204024594745799E-2</v>
      </c>
      <c r="D678" s="25">
        <f t="shared" si="315"/>
        <v>1.8697766790126368E-2</v>
      </c>
      <c r="E678" s="25">
        <v>1.8697766790126368E-2</v>
      </c>
      <c r="F678" s="23">
        <v>8.3117799512429258E-2</v>
      </c>
      <c r="G678" s="3">
        <v>59370479</v>
      </c>
      <c r="H678" s="4">
        <v>27483106837</v>
      </c>
      <c r="I678">
        <v>1.10328440384295E+16</v>
      </c>
      <c r="J678" s="4">
        <v>275661668371.85999</v>
      </c>
      <c r="K678" s="7">
        <f t="shared" ref="K678" si="316">H678/G678/food/365</f>
        <v>0.35425776814260407</v>
      </c>
      <c r="L678" s="7">
        <f t="shared" ref="L678" si="317">I678/G678/btu/365</f>
        <v>1.1124248124644687</v>
      </c>
      <c r="M678" s="7">
        <f t="shared" ref="M678" si="318">J678/G678/mangoods/365</f>
        <v>5.1710395080009688</v>
      </c>
      <c r="N678" s="7">
        <f t="shared" ref="N678" si="319">SUM(K678:M678)</f>
        <v>6.6377220886080419</v>
      </c>
    </row>
    <row r="679" spans="1:14" ht="45" x14ac:dyDescent="0.25">
      <c r="A679" s="2" t="s">
        <v>67</v>
      </c>
      <c r="B679" s="2" t="s">
        <v>26</v>
      </c>
      <c r="C679" s="24">
        <v>1.3765003854200999E-2</v>
      </c>
      <c r="D679" s="25">
        <f t="shared" si="315"/>
        <v>2.2032776963377684E-2</v>
      </c>
      <c r="E679" s="25">
        <v>2.2032776963377684E-2</v>
      </c>
      <c r="F679" s="23">
        <v>9.8375230220620002E-2</v>
      </c>
      <c r="G679" s="3">
        <v>59647577</v>
      </c>
      <c r="H679" s="4">
        <v>27039103305</v>
      </c>
      <c r="I679">
        <v>1.05146725694649E+16</v>
      </c>
      <c r="J679" s="4">
        <v>274778697692.27899</v>
      </c>
      <c r="K679" s="7">
        <f t="shared" ref="K679:K688" si="320">H679/G679/food/365</f>
        <v>0.34691540665230752</v>
      </c>
      <c r="L679" s="7">
        <f t="shared" ref="L679:L688" si="321">I679/G679/btu/365</f>
        <v>1.0552532239930938</v>
      </c>
      <c r="M679" s="7">
        <f t="shared" ref="M679:M688" si="322">J679/G679/mangoods/365</f>
        <v>5.1305306072686019</v>
      </c>
      <c r="N679" s="7">
        <f t="shared" ref="N679:N688" si="323">SUM(K679:M679)</f>
        <v>6.5326992379140032</v>
      </c>
    </row>
    <row r="680" spans="1:14" ht="45" x14ac:dyDescent="0.25">
      <c r="A680" s="2" t="s">
        <v>67</v>
      </c>
      <c r="B680" s="2" t="s">
        <v>27</v>
      </c>
      <c r="C680" s="24">
        <v>1.3903975668042601E-2</v>
      </c>
      <c r="D680" s="25">
        <f t="shared" si="315"/>
        <v>2.3008162547012632E-2</v>
      </c>
      <c r="E680" s="25">
        <v>2.3008162547012632E-2</v>
      </c>
      <c r="F680" s="23">
        <v>6.5420060605925423E-2</v>
      </c>
      <c r="G680" s="3">
        <v>59987905</v>
      </c>
      <c r="H680" s="4">
        <v>26974155339</v>
      </c>
      <c r="I680">
        <v>9432651122348640</v>
      </c>
      <c r="J680" s="4">
        <v>279875038527.44501</v>
      </c>
      <c r="K680" s="7">
        <f t="shared" si="320"/>
        <v>0.34411869563895769</v>
      </c>
      <c r="L680" s="7">
        <f t="shared" si="321"/>
        <v>0.9412908082977316</v>
      </c>
      <c r="M680" s="7">
        <f t="shared" si="322"/>
        <v>5.1960401686505291</v>
      </c>
      <c r="N680" s="7">
        <f t="shared" si="323"/>
        <v>6.4814496725872184</v>
      </c>
    </row>
    <row r="681" spans="1:14" ht="45" x14ac:dyDescent="0.25">
      <c r="A681" s="2" t="s">
        <v>67</v>
      </c>
      <c r="B681" s="2" t="s">
        <v>28</v>
      </c>
      <c r="C681" s="24">
        <v>2.08913649025072E-2</v>
      </c>
      <c r="D681" s="25">
        <f t="shared" si="315"/>
        <v>2.4845257810123283E-2</v>
      </c>
      <c r="E681" s="25">
        <v>2.4845257810123283E-2</v>
      </c>
      <c r="F681" s="23">
        <v>7.2689981373349255E-2</v>
      </c>
      <c r="G681" s="3">
        <v>60401206</v>
      </c>
      <c r="H681" s="4">
        <v>27378176360</v>
      </c>
      <c r="I681">
        <v>8565242809864429</v>
      </c>
      <c r="J681" s="4">
        <v>280203930290.64398</v>
      </c>
      <c r="K681" s="7">
        <f t="shared" si="320"/>
        <v>0.34688299925891053</v>
      </c>
      <c r="L681" s="7">
        <f t="shared" si="321"/>
        <v>0.84888294837819656</v>
      </c>
      <c r="M681" s="7">
        <f t="shared" si="322"/>
        <v>5.1665500517031013</v>
      </c>
      <c r="N681" s="7">
        <f t="shared" si="323"/>
        <v>6.3623159993402085</v>
      </c>
    </row>
    <row r="682" spans="1:14" ht="45" x14ac:dyDescent="0.25">
      <c r="A682" s="2" t="s">
        <v>67</v>
      </c>
      <c r="B682" s="2" t="s">
        <v>29</v>
      </c>
      <c r="C682" s="24">
        <v>2.4556616643928799E-2</v>
      </c>
      <c r="D682" s="25">
        <f t="shared" si="315"/>
        <v>2.7790217737752403E-2</v>
      </c>
      <c r="E682" s="25">
        <v>2.7790217737752403E-2</v>
      </c>
      <c r="F682" s="23">
        <v>5.8490816362366305E-2</v>
      </c>
      <c r="G682" s="3">
        <v>60846820</v>
      </c>
      <c r="H682" s="4">
        <v>27470274208</v>
      </c>
      <c r="I682">
        <v>7805054387519490</v>
      </c>
      <c r="J682" s="4">
        <v>286921026030.94598</v>
      </c>
      <c r="K682" s="7">
        <f t="shared" si="320"/>
        <v>0.34550092749437084</v>
      </c>
      <c r="L682" s="7">
        <f t="shared" si="321"/>
        <v>0.76787722862938113</v>
      </c>
      <c r="M682" s="7">
        <f t="shared" si="322"/>
        <v>5.2516589875305613</v>
      </c>
      <c r="N682" s="7">
        <f t="shared" si="323"/>
        <v>6.3650371436543134</v>
      </c>
    </row>
    <row r="683" spans="1:14" ht="45" x14ac:dyDescent="0.25">
      <c r="A683" s="2" t="s">
        <v>67</v>
      </c>
      <c r="B683" s="2" t="s">
        <v>30</v>
      </c>
      <c r="C683" s="24">
        <v>2.38656150773328E-2</v>
      </c>
      <c r="D683" s="25" t="e">
        <f>IF(#REF!=A683,AVERAGE(C683:C688),"--")</f>
        <v>#REF!</v>
      </c>
      <c r="E683" s="25">
        <v>2.79861729580064E-2</v>
      </c>
      <c r="F683" s="23">
        <v>5.7525883790673582E-2</v>
      </c>
      <c r="G683" s="3">
        <v>61322463</v>
      </c>
      <c r="H683" s="4">
        <v>27025056855</v>
      </c>
      <c r="I683">
        <v>7327605484034260</v>
      </c>
      <c r="J683" s="4">
        <v>288364001604.62402</v>
      </c>
      <c r="K683" s="7">
        <f t="shared" si="320"/>
        <v>0.33726489216226724</v>
      </c>
      <c r="L683" s="7">
        <f t="shared" si="321"/>
        <v>0.71531318487186546</v>
      </c>
      <c r="M683" s="7">
        <f t="shared" si="322"/>
        <v>5.2371315402960992</v>
      </c>
      <c r="N683" s="7">
        <f t="shared" si="323"/>
        <v>6.2897096173302316</v>
      </c>
    </row>
    <row r="684" spans="1:14" ht="45" x14ac:dyDescent="0.25">
      <c r="A684" s="2" t="s">
        <v>67</v>
      </c>
      <c r="B684" s="2" t="s">
        <v>31</v>
      </c>
      <c r="C684" s="24">
        <v>3.5214085634253697E-2</v>
      </c>
      <c r="D684" s="25" t="e">
        <f>IF(#REF!=A684,AVERAGE(C684:C688),"--")</f>
        <v>#REF!</v>
      </c>
      <c r="E684" s="25">
        <v>2.782801488956203E-2</v>
      </c>
      <c r="F684" s="23">
        <v>0.10546424276227495</v>
      </c>
      <c r="G684" s="3">
        <v>61806995</v>
      </c>
      <c r="H684" s="4">
        <v>28227186032</v>
      </c>
      <c r="I684">
        <v>6983363858124530</v>
      </c>
      <c r="J684" s="4">
        <v>280366894677.815</v>
      </c>
      <c r="K684" s="7">
        <f t="shared" si="320"/>
        <v>0.34950554093827657</v>
      </c>
      <c r="L684" s="7">
        <f t="shared" si="321"/>
        <v>0.67636446557527563</v>
      </c>
      <c r="M684" s="7">
        <f t="shared" si="322"/>
        <v>5.0519742791561599</v>
      </c>
      <c r="N684" s="7">
        <f t="shared" si="323"/>
        <v>6.0778442856697126</v>
      </c>
    </row>
    <row r="685" spans="1:14" ht="45" x14ac:dyDescent="0.25">
      <c r="A685" s="2" t="s">
        <v>67</v>
      </c>
      <c r="B685" s="2" t="s">
        <v>32</v>
      </c>
      <c r="C685" s="24">
        <v>1.9617317356010699E-2</v>
      </c>
      <c r="D685" s="25" t="e">
        <f>IF(#REF!=A685,AVERAGE(C685:C688),"--")</f>
        <v>#REF!</v>
      </c>
      <c r="E685" s="25">
        <v>2.4377534222074403E-2</v>
      </c>
      <c r="F685" s="23">
        <v>3.3668748955439476E-2</v>
      </c>
      <c r="G685" s="3">
        <v>62276270</v>
      </c>
      <c r="H685" s="4">
        <v>27693553225</v>
      </c>
      <c r="I685">
        <v>6588439037528940</v>
      </c>
      <c r="J685" s="4">
        <v>256214091004.647</v>
      </c>
      <c r="K685" s="7">
        <f t="shared" si="320"/>
        <v>0.34031429924779877</v>
      </c>
      <c r="L685" s="7">
        <f t="shared" si="321"/>
        <v>0.63330611277552473</v>
      </c>
      <c r="M685" s="7">
        <f t="shared" si="322"/>
        <v>4.5819721645985716</v>
      </c>
      <c r="N685" s="7">
        <f t="shared" si="323"/>
        <v>5.555592576621895</v>
      </c>
    </row>
    <row r="686" spans="1:14" ht="45" x14ac:dyDescent="0.25">
      <c r="A686" s="2" t="s">
        <v>67</v>
      </c>
      <c r="B686" s="2" t="s">
        <v>33</v>
      </c>
      <c r="C686" s="24">
        <v>2.4926547246706499E-2</v>
      </c>
      <c r="D686" s="25" t="e">
        <f>IF(#REF!=A686,AVERAGE(C686:C688),"--")</f>
        <v>#REF!</v>
      </c>
      <c r="E686" s="25">
        <v>2.1721392733281567E-2</v>
      </c>
      <c r="F686" s="23">
        <v>4.9767233279234713E-2</v>
      </c>
      <c r="G686" s="3">
        <v>62766365</v>
      </c>
      <c r="H686" s="4">
        <v>28356131919</v>
      </c>
      <c r="I686">
        <v>6355448927339240</v>
      </c>
      <c r="J686" s="4">
        <v>268129750695.703</v>
      </c>
      <c r="K686" s="7">
        <f t="shared" si="320"/>
        <v>0.3457356146188944</v>
      </c>
      <c r="L686" s="7">
        <f t="shared" si="321"/>
        <v>0.60614007177926021</v>
      </c>
      <c r="M686" s="7">
        <f t="shared" si="322"/>
        <v>4.7576233263786811</v>
      </c>
      <c r="N686" s="7">
        <f t="shared" si="323"/>
        <v>5.7094990127768357</v>
      </c>
    </row>
    <row r="687" spans="1:14" ht="45" x14ac:dyDescent="0.25">
      <c r="A687" s="2" t="s">
        <v>67</v>
      </c>
      <c r="B687" s="2" t="s">
        <v>34</v>
      </c>
      <c r="C687" s="24">
        <v>3.8561124468281902E-2</v>
      </c>
      <c r="D687" s="25" t="e">
        <f>IF(#REF!=A687,AVERAGE(C687:C688),"--")</f>
        <v>#REF!</v>
      </c>
      <c r="E687" s="25">
        <v>1.9247663805687199E-2</v>
      </c>
      <c r="F687" s="23">
        <v>5.7394521220714978E-3</v>
      </c>
      <c r="G687" s="3">
        <v>63258810</v>
      </c>
      <c r="H687" s="4">
        <v>29599954514</v>
      </c>
      <c r="I687">
        <v>5531847351904200</v>
      </c>
      <c r="J687" s="4">
        <v>274154988537.74301</v>
      </c>
      <c r="K687" s="7">
        <f t="shared" si="320"/>
        <v>0.3580916009199378</v>
      </c>
      <c r="L687" s="7">
        <f t="shared" si="321"/>
        <v>0.52348339536829169</v>
      </c>
      <c r="M687" s="7">
        <f t="shared" si="322"/>
        <v>4.8266650680053944</v>
      </c>
      <c r="N687" s="7">
        <f t="shared" si="323"/>
        <v>5.7082400642936237</v>
      </c>
    </row>
    <row r="688" spans="1:14" ht="45" x14ac:dyDescent="0.25">
      <c r="A688" s="2" t="s">
        <v>67</v>
      </c>
      <c r="B688" s="2" t="s">
        <v>35</v>
      </c>
      <c r="C688" s="24">
        <v>2.5732347965452804E-2</v>
      </c>
      <c r="D688" s="25" t="e">
        <f>IF(#REF!=A688,AVERAGE(C688:C688),"--")</f>
        <v>#REF!</v>
      </c>
      <c r="E688" s="25">
        <v>1.7083736020269448E-2</v>
      </c>
      <c r="F688" s="23">
        <v>4.8154424714195621E-2</v>
      </c>
      <c r="G688" s="3">
        <v>63700215</v>
      </c>
      <c r="H688" s="4">
        <v>27364430725</v>
      </c>
      <c r="I688">
        <v>4964528446537330</v>
      </c>
      <c r="J688" s="4">
        <v>270947553099.332</v>
      </c>
      <c r="K688" s="7">
        <f t="shared" si="320"/>
        <v>0.32875292722110322</v>
      </c>
      <c r="L688" s="7">
        <f t="shared" si="321"/>
        <v>0.46654210697766391</v>
      </c>
      <c r="M688" s="7">
        <f t="shared" si="322"/>
        <v>4.7371415668700241</v>
      </c>
      <c r="N688" s="7">
        <f t="shared" si="323"/>
        <v>5.5324366010687909</v>
      </c>
    </row>
    <row r="689" spans="1:14" ht="30" x14ac:dyDescent="0.25">
      <c r="A689" s="2" t="s">
        <v>62</v>
      </c>
      <c r="B689" s="2" t="s">
        <v>15</v>
      </c>
      <c r="C689" s="24">
        <v>0.21846846846847298</v>
      </c>
      <c r="D689" s="25">
        <f t="shared" si="315"/>
        <v>0.24283862539230663</v>
      </c>
      <c r="E689" s="25">
        <v>0.24283862539230663</v>
      </c>
      <c r="F689" s="23">
        <v>0.15237536656891493</v>
      </c>
      <c r="G689" s="3">
        <v>26961197</v>
      </c>
      <c r="H689" s="4">
        <v>3092119206</v>
      </c>
      <c r="I689">
        <v>17465123112594.998</v>
      </c>
      <c r="J689" s="4">
        <v>916797611.08248496</v>
      </c>
      <c r="K689" s="7">
        <f t="shared" ref="K689:K698" si="324">H689/G689/food/365</f>
        <v>8.7769003484297864E-2</v>
      </c>
      <c r="L689" s="7">
        <f t="shared" ref="L689:L698" si="325">I689/G689/btu/365</f>
        <v>3.8778072889668388E-3</v>
      </c>
      <c r="M689" s="7">
        <f t="shared" ref="M689:M698" si="326">J689/G689/mangoods/365</f>
        <v>3.7870961517026319E-2</v>
      </c>
      <c r="N689" s="7">
        <f t="shared" ref="N689:N698" si="327">SUM(K689:M689)</f>
        <v>0.12951777229029102</v>
      </c>
    </row>
    <row r="690" spans="1:14" ht="30" x14ac:dyDescent="0.25">
      <c r="A690" s="2" t="s">
        <v>62</v>
      </c>
      <c r="B690" s="2" t="s">
        <v>16</v>
      </c>
      <c r="C690" s="24">
        <v>0.25277264325323001</v>
      </c>
      <c r="D690" s="25">
        <f t="shared" si="315"/>
        <v>0.22776013739416265</v>
      </c>
      <c r="E690" s="25">
        <v>0.22776013739416265</v>
      </c>
      <c r="F690" s="23">
        <v>-0.13640065146579805</v>
      </c>
      <c r="G690" s="3">
        <v>27887203</v>
      </c>
      <c r="H690" s="4">
        <v>3180149947</v>
      </c>
      <c r="I690">
        <v>18462019225191</v>
      </c>
      <c r="J690" s="4">
        <v>935679797.99678802</v>
      </c>
      <c r="K690" s="7">
        <f t="shared" si="324"/>
        <v>8.7270356223762932E-2</v>
      </c>
      <c r="L690" s="7">
        <f t="shared" si="325"/>
        <v>3.9630356748393469E-3</v>
      </c>
      <c r="M690" s="7">
        <f t="shared" si="326"/>
        <v>3.7367524094588309E-2</v>
      </c>
      <c r="N690" s="7">
        <f t="shared" si="327"/>
        <v>0.12860091599319057</v>
      </c>
    </row>
    <row r="691" spans="1:14" ht="30" x14ac:dyDescent="0.25">
      <c r="A691" s="2" t="s">
        <v>62</v>
      </c>
      <c r="B691" s="2" t="s">
        <v>17</v>
      </c>
      <c r="C691" s="24">
        <v>0.340833640722984</v>
      </c>
      <c r="D691" s="25">
        <f t="shared" si="315"/>
        <v>0.19878208578627232</v>
      </c>
      <c r="E691" s="25">
        <v>0.19878208578627232</v>
      </c>
      <c r="F691" s="23">
        <v>8.1801037246581831E-2</v>
      </c>
      <c r="G691" s="3">
        <v>28792639</v>
      </c>
      <c r="H691" s="4">
        <v>3080844220</v>
      </c>
      <c r="I691">
        <v>16431119599063.002</v>
      </c>
      <c r="J691" s="4">
        <v>899938515.623088</v>
      </c>
      <c r="K691" s="7">
        <f t="shared" si="324"/>
        <v>8.1886512651193649E-2</v>
      </c>
      <c r="L691" s="7">
        <f t="shared" si="325"/>
        <v>3.4161696161181146E-3</v>
      </c>
      <c r="M691" s="7">
        <f t="shared" si="326"/>
        <v>3.4809949680544863E-2</v>
      </c>
      <c r="N691" s="7">
        <f t="shared" si="327"/>
        <v>0.12011263194785662</v>
      </c>
    </row>
    <row r="692" spans="1:14" ht="30" x14ac:dyDescent="0.25">
      <c r="A692" s="2" t="s">
        <v>62</v>
      </c>
      <c r="B692" s="2" t="s">
        <v>18</v>
      </c>
      <c r="C692" s="24">
        <v>0.27427785419532297</v>
      </c>
      <c r="D692" s="25">
        <f t="shared" si="315"/>
        <v>0.15184974749306626</v>
      </c>
      <c r="E692" s="25">
        <v>0.15184974749306626</v>
      </c>
      <c r="F692" s="23">
        <v>8.3133580300719156E-2</v>
      </c>
      <c r="G692" s="3">
        <v>29649135</v>
      </c>
      <c r="H692" s="4">
        <v>3205307123</v>
      </c>
      <c r="I692">
        <v>16848078225191</v>
      </c>
      <c r="J692" s="4">
        <v>914571662.218467</v>
      </c>
      <c r="K692" s="7">
        <f t="shared" si="324"/>
        <v>8.2733563376361452E-2</v>
      </c>
      <c r="L692" s="7">
        <f t="shared" si="325"/>
        <v>3.4016692467192661E-3</v>
      </c>
      <c r="M692" s="7">
        <f t="shared" si="326"/>
        <v>3.4354034040073811E-2</v>
      </c>
      <c r="N692" s="7">
        <f t="shared" si="327"/>
        <v>0.12048926666315453</v>
      </c>
    </row>
    <row r="693" spans="1:14" ht="30" x14ac:dyDescent="0.25">
      <c r="A693" s="2" t="s">
        <v>62</v>
      </c>
      <c r="B693" s="2" t="s">
        <v>19</v>
      </c>
      <c r="C693" s="24">
        <v>0.20977259643062901</v>
      </c>
      <c r="D693" s="25">
        <f t="shared" si="315"/>
        <v>0.11471588513088939</v>
      </c>
      <c r="E693" s="25">
        <v>0.11471588513088939</v>
      </c>
      <c r="F693" s="23">
        <v>6.15632230157932E-2</v>
      </c>
      <c r="G693" s="3">
        <v>30444526</v>
      </c>
      <c r="H693" s="4">
        <v>3320844844</v>
      </c>
      <c r="I693">
        <v>19365759155361</v>
      </c>
      <c r="J693" s="4">
        <v>958642450.32569695</v>
      </c>
      <c r="K693" s="7">
        <f t="shared" si="324"/>
        <v>8.3476354968810576E-2</v>
      </c>
      <c r="L693" s="7">
        <f t="shared" si="325"/>
        <v>3.8078431473073607E-3</v>
      </c>
      <c r="M693" s="7">
        <f t="shared" si="326"/>
        <v>3.506868394710743E-2</v>
      </c>
      <c r="N693" s="7">
        <f t="shared" si="327"/>
        <v>0.12235288206322537</v>
      </c>
    </row>
    <row r="694" spans="1:14" ht="30" x14ac:dyDescent="0.25">
      <c r="A694" s="2" t="s">
        <v>62</v>
      </c>
      <c r="B694" s="2" t="s">
        <v>20</v>
      </c>
      <c r="C694" s="24">
        <v>0.160906549283201</v>
      </c>
      <c r="D694" s="25">
        <f t="shared" si="315"/>
        <v>8.8616841827754603E-2</v>
      </c>
      <c r="E694" s="25">
        <v>8.8616841827754603E-2</v>
      </c>
      <c r="F694" s="23">
        <v>0.13550649104520041</v>
      </c>
      <c r="G694" s="3">
        <v>31192857</v>
      </c>
      <c r="H694" s="4">
        <v>3152359114</v>
      </c>
      <c r="I694">
        <v>15376394234212</v>
      </c>
      <c r="J694" s="4">
        <v>1006577143.0667599</v>
      </c>
      <c r="K694" s="7">
        <f t="shared" si="324"/>
        <v>7.7340084231506318E-2</v>
      </c>
      <c r="L694" s="7">
        <f t="shared" si="325"/>
        <v>2.9508904852081253E-3</v>
      </c>
      <c r="M694" s="7">
        <f t="shared" si="326"/>
        <v>3.5938830345312998E-2</v>
      </c>
      <c r="N694" s="7">
        <f t="shared" si="327"/>
        <v>0.11622980506202743</v>
      </c>
    </row>
    <row r="695" spans="1:14" ht="30" x14ac:dyDescent="0.25">
      <c r="A695" s="2" t="s">
        <v>62</v>
      </c>
      <c r="B695" s="2" t="s">
        <v>21</v>
      </c>
      <c r="C695" s="24">
        <v>0.12799754047960898</v>
      </c>
      <c r="D695" s="25">
        <f t="shared" si="315"/>
        <v>7.063836063905081E-2</v>
      </c>
      <c r="E695" s="25">
        <v>7.063836063905081E-2</v>
      </c>
      <c r="F695" s="23">
        <v>8.9460068430276207E-2</v>
      </c>
      <c r="G695" s="3">
        <v>31924196</v>
      </c>
      <c r="H695" s="4">
        <v>3487925195</v>
      </c>
      <c r="I695">
        <v>22133559912127</v>
      </c>
      <c r="J695" s="4">
        <v>1087093719.00611</v>
      </c>
      <c r="K695" s="7">
        <f t="shared" si="324"/>
        <v>8.361251800824207E-2</v>
      </c>
      <c r="L695" s="7">
        <f t="shared" si="325"/>
        <v>4.1503530635924905E-3</v>
      </c>
      <c r="M695" s="7">
        <f t="shared" si="326"/>
        <v>3.7924428629512057E-2</v>
      </c>
      <c r="N695" s="7">
        <f t="shared" si="327"/>
        <v>0.12568729970134662</v>
      </c>
    </row>
    <row r="696" spans="1:14" ht="30" x14ac:dyDescent="0.25">
      <c r="A696" s="2" t="s">
        <v>62</v>
      </c>
      <c r="B696" s="2" t="s">
        <v>22</v>
      </c>
      <c r="C696" s="24">
        <v>7.8904333605887902E-2</v>
      </c>
      <c r="D696" s="25">
        <f t="shared" si="315"/>
        <v>5.7198439624933588E-2</v>
      </c>
      <c r="E696" s="25">
        <v>5.7198439624933588E-2</v>
      </c>
      <c r="F696" s="23">
        <v>0.15005744925315967</v>
      </c>
      <c r="G696" s="3">
        <v>32682239</v>
      </c>
      <c r="H696" s="4">
        <v>3366885388</v>
      </c>
      <c r="I696">
        <v>23844869520212</v>
      </c>
      <c r="J696" s="4">
        <v>1152765939.19157</v>
      </c>
      <c r="K696" s="7">
        <f t="shared" si="324"/>
        <v>7.8838915247065586E-2</v>
      </c>
      <c r="L696" s="7">
        <f t="shared" si="325"/>
        <v>4.3675399856226088E-3</v>
      </c>
      <c r="M696" s="7">
        <f t="shared" si="326"/>
        <v>3.9282702932717864E-2</v>
      </c>
      <c r="N696" s="7">
        <f t="shared" si="327"/>
        <v>0.12248915816540606</v>
      </c>
    </row>
    <row r="697" spans="1:14" ht="30" x14ac:dyDescent="0.25">
      <c r="A697" s="2" t="s">
        <v>62</v>
      </c>
      <c r="B697" s="2" t="s">
        <v>23</v>
      </c>
      <c r="C697" s="24">
        <v>5.9239610963747601E-2</v>
      </c>
      <c r="D697" s="25">
        <f t="shared" si="315"/>
        <v>5.2438667511738334E-2</v>
      </c>
      <c r="E697" s="25">
        <v>5.2438667511738334E-2</v>
      </c>
      <c r="F697" s="23">
        <v>1.4852804049553692E-2</v>
      </c>
      <c r="G697" s="3">
        <v>33499180</v>
      </c>
      <c r="H697" s="4">
        <v>3317522304</v>
      </c>
      <c r="I697">
        <v>23674571554353</v>
      </c>
      <c r="J697" s="4">
        <v>1208153952.56847</v>
      </c>
      <c r="K697" s="7">
        <f t="shared" si="324"/>
        <v>7.5788582403920876E-2</v>
      </c>
      <c r="L697" s="7">
        <f t="shared" si="325"/>
        <v>4.2305973476775404E-3</v>
      </c>
      <c r="M697" s="7">
        <f t="shared" si="326"/>
        <v>4.0166143090626799E-2</v>
      </c>
      <c r="N697" s="7">
        <f t="shared" si="327"/>
        <v>0.12018532284222522</v>
      </c>
    </row>
    <row r="698" spans="1:14" ht="30" x14ac:dyDescent="0.25">
      <c r="A698" s="2" t="s">
        <v>62</v>
      </c>
      <c r="B698" s="2" t="s">
        <v>24</v>
      </c>
      <c r="C698" s="24">
        <v>5.1474680022261896E-2</v>
      </c>
      <c r="D698" s="25">
        <f t="shared" si="315"/>
        <v>5.4650353385822824E-2</v>
      </c>
      <c r="E698" s="25">
        <v>5.4650353385822824E-2</v>
      </c>
      <c r="F698" s="23">
        <v>2.4282995340290103E-2</v>
      </c>
      <c r="G698" s="3">
        <v>34385856</v>
      </c>
      <c r="H698" s="4">
        <v>3485410107</v>
      </c>
      <c r="I698">
        <v>28620150296077</v>
      </c>
      <c r="J698" s="4">
        <v>1268102744.7047801</v>
      </c>
      <c r="K698" s="7">
        <f t="shared" si="324"/>
        <v>7.7570779386874997E-2</v>
      </c>
      <c r="L698" s="7">
        <f t="shared" si="325"/>
        <v>4.9824828324077607E-3</v>
      </c>
      <c r="M698" s="7">
        <f t="shared" si="326"/>
        <v>4.1072073722253487E-2</v>
      </c>
      <c r="N698" s="7">
        <f t="shared" si="327"/>
        <v>0.12362533594153624</v>
      </c>
    </row>
    <row r="699" spans="1:14" ht="30" x14ac:dyDescent="0.25">
      <c r="A699" s="2" t="s">
        <v>62</v>
      </c>
      <c r="B699" s="2" t="s">
        <v>25</v>
      </c>
      <c r="C699" s="24">
        <v>5.3178336611820198E-2</v>
      </c>
      <c r="D699" s="25">
        <f t="shared" si="315"/>
        <v>5.7780430665025424E-2</v>
      </c>
      <c r="E699" s="25">
        <v>5.7780430665025424E-2</v>
      </c>
      <c r="F699" s="23">
        <v>0.14531940795796761</v>
      </c>
      <c r="G699" s="3">
        <v>35334788</v>
      </c>
      <c r="H699" s="4">
        <v>4761841559</v>
      </c>
      <c r="I699">
        <v>29434808812213</v>
      </c>
      <c r="J699" s="4">
        <v>1362578395.1496301</v>
      </c>
      <c r="K699" s="7">
        <f t="shared" ref="K699" si="328">H699/G699/food/365</f>
        <v>0.10313274090180168</v>
      </c>
      <c r="L699" s="7">
        <f t="shared" ref="L699" si="329">I699/G699/btu/365</f>
        <v>4.9866911409315205E-3</v>
      </c>
      <c r="M699" s="7">
        <f t="shared" ref="M699" si="330">J699/G699/mangoods/365</f>
        <v>4.2946822471414556E-2</v>
      </c>
      <c r="N699" s="7">
        <f t="shared" ref="N699" si="331">SUM(K699:M699)</f>
        <v>0.15106625451414774</v>
      </c>
    </row>
    <row r="700" spans="1:14" ht="30" x14ac:dyDescent="0.25">
      <c r="A700" s="2" t="s">
        <v>62</v>
      </c>
      <c r="B700" s="2" t="s">
        <v>26</v>
      </c>
      <c r="C700" s="24">
        <v>5.3035662150978304E-2</v>
      </c>
      <c r="D700" s="25">
        <f t="shared" si="315"/>
        <v>6.6048030833244398E-2</v>
      </c>
      <c r="E700" s="25">
        <v>6.6048030833244398E-2</v>
      </c>
      <c r="F700" s="23">
        <v>0.21734265734265734</v>
      </c>
      <c r="G700" s="3">
        <v>36337782</v>
      </c>
      <c r="H700" s="4">
        <v>3635766890</v>
      </c>
      <c r="I700">
        <v>26961198913583</v>
      </c>
      <c r="J700" s="4">
        <v>1485330208.5801899</v>
      </c>
      <c r="K700" s="7">
        <f t="shared" ref="K700:K709" si="332">H700/G700/food/365</f>
        <v>7.6570542501150599E-2</v>
      </c>
      <c r="L700" s="7">
        <f t="shared" ref="L700:L709" si="333">I700/G700/btu/365</f>
        <v>4.4415497028505776E-3</v>
      </c>
      <c r="M700" s="7">
        <f t="shared" ref="M700:M709" si="334">J700/G700/mangoods/365</f>
        <v>4.5523602977871627E-2</v>
      </c>
      <c r="N700" s="7">
        <f t="shared" ref="N700:N709" si="335">SUM(K700:M700)</f>
        <v>0.1265356951818728</v>
      </c>
    </row>
    <row r="701" spans="1:14" ht="30" x14ac:dyDescent="0.25">
      <c r="A701" s="2" t="s">
        <v>62</v>
      </c>
      <c r="B701" s="2" t="s">
        <v>27</v>
      </c>
      <c r="C701" s="24">
        <v>4.7358014394905598E-2</v>
      </c>
      <c r="D701" s="25">
        <f t="shared" si="315"/>
        <v>7.7445800265246015E-2</v>
      </c>
      <c r="E701" s="25">
        <v>7.7445800265246015E-2</v>
      </c>
      <c r="F701" s="23">
        <v>0.21907169117647052</v>
      </c>
      <c r="G701" s="3">
        <v>37379767</v>
      </c>
      <c r="H701" s="4">
        <v>4770976228</v>
      </c>
      <c r="I701">
        <v>29438928019014</v>
      </c>
      <c r="J701" s="4">
        <v>1625047719.80126</v>
      </c>
      <c r="K701" s="7">
        <f t="shared" si="332"/>
        <v>9.7677553083829791E-2</v>
      </c>
      <c r="L701" s="7">
        <f t="shared" si="333"/>
        <v>4.7145380233385662E-3</v>
      </c>
      <c r="M701" s="7">
        <f t="shared" si="334"/>
        <v>4.8417410353710173E-2</v>
      </c>
      <c r="N701" s="7">
        <f t="shared" si="335"/>
        <v>0.15080950146087854</v>
      </c>
    </row>
    <row r="702" spans="1:14" ht="30" x14ac:dyDescent="0.25">
      <c r="A702" s="2" t="s">
        <v>62</v>
      </c>
      <c r="B702" s="2" t="s">
        <v>28</v>
      </c>
      <c r="C702" s="24">
        <v>5.0345700926716398E-2</v>
      </c>
      <c r="D702" s="25">
        <f t="shared" si="315"/>
        <v>7.9886391126885101E-2</v>
      </c>
      <c r="E702" s="25">
        <v>7.9886391126885101E-2</v>
      </c>
      <c r="F702" s="23">
        <v>0.18501903720737367</v>
      </c>
      <c r="G702" s="3">
        <v>38450320</v>
      </c>
      <c r="H702" s="4">
        <v>4704155552</v>
      </c>
      <c r="I702">
        <v>33467724454199.004</v>
      </c>
      <c r="J702" s="4">
        <v>1781398268.07307</v>
      </c>
      <c r="K702" s="7">
        <f t="shared" si="332"/>
        <v>9.3628016814143483E-2</v>
      </c>
      <c r="L702" s="7">
        <f t="shared" si="333"/>
        <v>5.2105068019593394E-3</v>
      </c>
      <c r="M702" s="7">
        <f t="shared" si="334"/>
        <v>5.1598027025207667E-2</v>
      </c>
      <c r="N702" s="7">
        <f t="shared" si="335"/>
        <v>0.15043655064131048</v>
      </c>
    </row>
    <row r="703" spans="1:14" ht="30" x14ac:dyDescent="0.25">
      <c r="A703" s="2" t="s">
        <v>62</v>
      </c>
      <c r="B703" s="2" t="s">
        <v>29</v>
      </c>
      <c r="C703" s="24">
        <v>7.2509726208254494E-2</v>
      </c>
      <c r="D703" s="25">
        <f t="shared" si="315"/>
        <v>9.264705675562622E-2</v>
      </c>
      <c r="E703" s="25">
        <v>9.264705675562622E-2</v>
      </c>
      <c r="F703" s="23">
        <v>5.7420073166852159E-2</v>
      </c>
      <c r="G703" s="3">
        <v>39548663</v>
      </c>
      <c r="H703" s="4">
        <v>5524679914</v>
      </c>
      <c r="I703">
        <v>33203205923634.004</v>
      </c>
      <c r="J703" s="4">
        <v>1931658431.0343201</v>
      </c>
      <c r="K703" s="7">
        <f t="shared" si="332"/>
        <v>0.10690534611860836</v>
      </c>
      <c r="L703" s="7">
        <f t="shared" si="333"/>
        <v>5.0257624104151485E-3</v>
      </c>
      <c r="M703" s="7">
        <f t="shared" si="334"/>
        <v>5.4396449801706284E-2</v>
      </c>
      <c r="N703" s="7">
        <f t="shared" si="335"/>
        <v>0.16632755833072979</v>
      </c>
    </row>
    <row r="704" spans="1:14" ht="30" x14ac:dyDescent="0.25">
      <c r="A704" s="2" t="s">
        <v>62</v>
      </c>
      <c r="B704" s="2" t="s">
        <v>30</v>
      </c>
      <c r="C704" s="24">
        <v>7.0255143697477596E-2</v>
      </c>
      <c r="D704" s="25" t="e">
        <f>IF(#REF!=A704,AVERAGE(C704:C709),"--")</f>
        <v>#REF!</v>
      </c>
      <c r="E704" s="25">
        <v>0.10723059213864013</v>
      </c>
      <c r="F704" s="23">
        <v>0.17063778580024058</v>
      </c>
      <c r="G704" s="3">
        <v>40681414</v>
      </c>
      <c r="H704" s="4">
        <v>5601365737</v>
      </c>
      <c r="I704">
        <v>44996857853289</v>
      </c>
      <c r="J704" s="4">
        <v>2153926949.5180402</v>
      </c>
      <c r="K704" s="7">
        <f t="shared" si="332"/>
        <v>0.10537121790511415</v>
      </c>
      <c r="L704" s="7">
        <f t="shared" si="333"/>
        <v>6.6212485255198253E-3</v>
      </c>
      <c r="M704" s="7">
        <f t="shared" si="334"/>
        <v>5.8966718354189832E-2</v>
      </c>
      <c r="N704" s="7">
        <f t="shared" si="335"/>
        <v>0.1709591847848238</v>
      </c>
    </row>
    <row r="705" spans="1:14" ht="30" x14ac:dyDescent="0.25">
      <c r="A705" s="2" t="s">
        <v>62</v>
      </c>
      <c r="B705" s="2" t="s">
        <v>31</v>
      </c>
      <c r="C705" s="24">
        <v>0.102783937621134</v>
      </c>
      <c r="D705" s="25" t="e">
        <f>IF(#REF!=A705,AVERAGE(C705:C709),"--")</f>
        <v>#REF!</v>
      </c>
      <c r="E705" s="25">
        <v>0.10863927426529303</v>
      </c>
      <c r="F705" s="23">
        <v>0.30150082236842102</v>
      </c>
      <c r="G705" s="3">
        <v>41853944</v>
      </c>
      <c r="H705" s="4">
        <v>5361679441</v>
      </c>
      <c r="I705">
        <v>46969981550280</v>
      </c>
      <c r="J705" s="4">
        <v>2399107815.96418</v>
      </c>
      <c r="K705" s="7">
        <f t="shared" si="332"/>
        <v>9.803667316967983E-2</v>
      </c>
      <c r="L705" s="7">
        <f t="shared" si="333"/>
        <v>6.7179650747324357E-3</v>
      </c>
      <c r="M705" s="7">
        <f t="shared" si="334"/>
        <v>6.3838901473378881E-2</v>
      </c>
      <c r="N705" s="7">
        <f t="shared" si="335"/>
        <v>0.16859353971779115</v>
      </c>
    </row>
    <row r="706" spans="1:14" ht="30" x14ac:dyDescent="0.25">
      <c r="A706" s="2" t="s">
        <v>62</v>
      </c>
      <c r="B706" s="2" t="s">
        <v>32</v>
      </c>
      <c r="C706" s="24">
        <v>0.121422278742988</v>
      </c>
      <c r="D706" s="25" t="e">
        <f>IF(#REF!=A706,AVERAGE(C706:C709),"--")</f>
        <v>#REF!</v>
      </c>
      <c r="E706" s="25">
        <v>0.101727975211571</v>
      </c>
      <c r="F706" s="23">
        <v>0.13926625069109866</v>
      </c>
      <c r="G706" s="3">
        <v>43073834</v>
      </c>
      <c r="H706" s="4">
        <v>5619085897</v>
      </c>
      <c r="I706">
        <v>51230874712953</v>
      </c>
      <c r="J706" s="4">
        <v>2511581930.6413398</v>
      </c>
      <c r="K706" s="7">
        <f t="shared" si="332"/>
        <v>9.9833489172963641E-2</v>
      </c>
      <c r="L706" s="7">
        <f t="shared" si="333"/>
        <v>7.1198686560193132E-3</v>
      </c>
      <c r="M706" s="7">
        <f t="shared" si="334"/>
        <v>6.4939037638612376E-2</v>
      </c>
      <c r="N706" s="7">
        <f t="shared" si="335"/>
        <v>0.17189239546759533</v>
      </c>
    </row>
    <row r="707" spans="1:14" ht="30" x14ac:dyDescent="0.25">
      <c r="A707" s="2" t="s">
        <v>62</v>
      </c>
      <c r="B707" s="2" t="s">
        <v>33</v>
      </c>
      <c r="C707" s="24">
        <v>6.2001559564740197E-2</v>
      </c>
      <c r="D707" s="25" t="e">
        <f>IF(#REF!=A707,AVERAGE(C707:C709),"--")</f>
        <v>#REF!</v>
      </c>
      <c r="E707" s="25">
        <v>9.0804544637061335E-2</v>
      </c>
      <c r="F707" s="23">
        <v>8.9952683848380399E-2</v>
      </c>
      <c r="G707" s="3">
        <v>44346525</v>
      </c>
      <c r="H707" s="4">
        <v>6603049881</v>
      </c>
      <c r="I707">
        <v>57402519832785</v>
      </c>
      <c r="J707" s="4">
        <v>2736347051.9930902</v>
      </c>
      <c r="K707" s="7">
        <f t="shared" si="332"/>
        <v>0.11394862600731816</v>
      </c>
      <c r="L707" s="7">
        <f t="shared" si="333"/>
        <v>7.7486332208599263E-3</v>
      </c>
      <c r="M707" s="7">
        <f t="shared" si="334"/>
        <v>6.8720073068824869E-2</v>
      </c>
      <c r="N707" s="7">
        <f t="shared" si="335"/>
        <v>0.19041733229700297</v>
      </c>
    </row>
    <row r="708" spans="1:14" ht="30" x14ac:dyDescent="0.25">
      <c r="A708" s="2" t="s">
        <v>62</v>
      </c>
      <c r="B708" s="2" t="s">
        <v>34</v>
      </c>
      <c r="C708" s="24">
        <v>0.12690969469916299</v>
      </c>
      <c r="D708" s="25" t="e">
        <f>IF(#REF!=A708,AVERAGE(C708:C709),"--")</f>
        <v>#REF!</v>
      </c>
      <c r="E708" s="25">
        <v>8.9095561864629483E-2</v>
      </c>
      <c r="F708" s="23">
        <v>2.2675592729817007E-2</v>
      </c>
      <c r="G708" s="3">
        <v>45673338</v>
      </c>
      <c r="H708" s="4">
        <v>6972797303</v>
      </c>
      <c r="I708">
        <v>40482733342617</v>
      </c>
      <c r="J708" s="4">
        <v>2926219705.9361</v>
      </c>
      <c r="K708" s="7">
        <f t="shared" si="332"/>
        <v>0.11683377158306402</v>
      </c>
      <c r="L708" s="7">
        <f t="shared" si="333"/>
        <v>5.3059214463007515E-3</v>
      </c>
      <c r="M708" s="7">
        <f t="shared" si="334"/>
        <v>7.1353652049157557E-2</v>
      </c>
      <c r="N708" s="7">
        <f t="shared" si="335"/>
        <v>0.19349334507852234</v>
      </c>
    </row>
    <row r="709" spans="1:14" ht="30" x14ac:dyDescent="0.25">
      <c r="A709" s="2" t="s">
        <v>62</v>
      </c>
      <c r="B709" s="2" t="s">
        <v>35</v>
      </c>
      <c r="C709" s="24">
        <v>0.16001093850633802</v>
      </c>
      <c r="D709" s="25" t="e">
        <f>IF(#REF!=A709,AVERAGE(C709:C709),"--")</f>
        <v>#REF!</v>
      </c>
      <c r="E709" s="25">
        <v>7.6808472835251107E-2</v>
      </c>
      <c r="F709" s="23">
        <v>0.20163885995055431</v>
      </c>
      <c r="G709" s="3">
        <v>47052481</v>
      </c>
      <c r="H709" s="4">
        <v>7254451658</v>
      </c>
      <c r="I709">
        <v>40789578222641</v>
      </c>
      <c r="J709" s="4">
        <v>3046608649.5122499</v>
      </c>
      <c r="K709" s="7">
        <f t="shared" si="332"/>
        <v>0.11799026374387782</v>
      </c>
      <c r="L709" s="7">
        <f t="shared" si="333"/>
        <v>5.189439194305011E-3</v>
      </c>
      <c r="M709" s="7">
        <f t="shared" si="334"/>
        <v>7.2111772595017595E-2</v>
      </c>
      <c r="N709" s="7">
        <f t="shared" si="335"/>
        <v>0.19529147553320042</v>
      </c>
    </row>
    <row r="710" spans="1:14" ht="30" x14ac:dyDescent="0.25">
      <c r="A710" s="2" t="s">
        <v>65</v>
      </c>
      <c r="B710" s="2" t="s">
        <v>4</v>
      </c>
      <c r="C710" s="24">
        <v>0.10334715340277099</v>
      </c>
      <c r="D710" s="25">
        <f t="shared" si="315"/>
        <v>4.9038008205638965E-2</v>
      </c>
      <c r="E710" s="25">
        <v>4.9038008205638965E-2</v>
      </c>
      <c r="F710" s="23">
        <v>0.14756137033440653</v>
      </c>
      <c r="G710" s="3">
        <v>229466000</v>
      </c>
      <c r="H710" s="4">
        <v>230852363228</v>
      </c>
      <c r="I710">
        <v>6.6909508036999992E+16</v>
      </c>
      <c r="J710" s="4">
        <v>950188731231.26501</v>
      </c>
      <c r="K710" s="7">
        <f t="shared" ref="K710:K730" si="336">H710/G710/food/365</f>
        <v>0.76991022686521815</v>
      </c>
      <c r="L710" s="7">
        <f t="shared" ref="L710:L730" si="337">I710/G710/btu/365</f>
        <v>1.7455135821872283</v>
      </c>
      <c r="M710" s="7">
        <f t="shared" ref="M710:M730" si="338">J710/G710/mangoods/365</f>
        <v>4.6117266640311323</v>
      </c>
      <c r="N710" s="7">
        <f t="shared" ref="N710:N730" si="339">SUM(K710:M710)</f>
        <v>7.1271504730835789</v>
      </c>
    </row>
    <row r="711" spans="1:14" ht="30" x14ac:dyDescent="0.25">
      <c r="A711" s="2" t="s">
        <v>65</v>
      </c>
      <c r="B711" s="2" t="s">
        <v>5</v>
      </c>
      <c r="C711" s="24">
        <v>6.1314270002749395E-2</v>
      </c>
      <c r="D711" s="25">
        <f t="shared" si="315"/>
        <v>3.792108800103864E-2</v>
      </c>
      <c r="E711" s="25">
        <v>3.792108800103864E-2</v>
      </c>
      <c r="F711" s="23">
        <v>0.11503347534996955</v>
      </c>
      <c r="G711" s="3">
        <v>231664000</v>
      </c>
      <c r="H711" s="4">
        <v>234115640577</v>
      </c>
      <c r="I711">
        <v>6.6526732286E+16</v>
      </c>
      <c r="J711" s="4">
        <v>901815486732.36206</v>
      </c>
      <c r="K711" s="7">
        <f t="shared" si="336"/>
        <v>0.77338543124774639</v>
      </c>
      <c r="L711" s="7">
        <f t="shared" si="337"/>
        <v>1.7190613740684368</v>
      </c>
      <c r="M711" s="7">
        <f t="shared" si="338"/>
        <v>4.335419900447671</v>
      </c>
      <c r="N711" s="7">
        <f t="shared" si="339"/>
        <v>6.8278667057638547</v>
      </c>
    </row>
    <row r="712" spans="1:14" ht="30" x14ac:dyDescent="0.25">
      <c r="A712" s="2" t="s">
        <v>65</v>
      </c>
      <c r="B712" s="2" t="s">
        <v>6</v>
      </c>
      <c r="C712" s="24">
        <v>3.21243523316063E-2</v>
      </c>
      <c r="D712" s="25">
        <f t="shared" si="315"/>
        <v>3.4498278179653882E-2</v>
      </c>
      <c r="E712" s="25">
        <v>3.4498278179653882E-2</v>
      </c>
      <c r="F712" s="23">
        <v>0.10323250612418788</v>
      </c>
      <c r="G712" s="3">
        <v>233792000</v>
      </c>
      <c r="H712" s="4">
        <v>210720937151</v>
      </c>
      <c r="I712">
        <v>6.4066332665000008E+16</v>
      </c>
      <c r="J712" s="4">
        <v>929841255370.68103</v>
      </c>
      <c r="K712" s="7">
        <f t="shared" si="336"/>
        <v>0.68976658527932888</v>
      </c>
      <c r="L712" s="7">
        <f t="shared" si="337"/>
        <v>1.640415859151575</v>
      </c>
      <c r="M712" s="7">
        <f t="shared" si="338"/>
        <v>4.4294641736418017</v>
      </c>
      <c r="N712" s="7">
        <f t="shared" si="339"/>
        <v>6.7596466180727059</v>
      </c>
    </row>
    <row r="713" spans="1:14" ht="30" x14ac:dyDescent="0.25">
      <c r="A713" s="2" t="s">
        <v>65</v>
      </c>
      <c r="B713" s="2" t="s">
        <v>7</v>
      </c>
      <c r="C713" s="24">
        <v>4.3005354752342698E-2</v>
      </c>
      <c r="D713" s="25">
        <f t="shared" si="315"/>
        <v>3.718922450786865E-2</v>
      </c>
      <c r="E713" s="25">
        <v>3.718922450786865E-2</v>
      </c>
      <c r="F713" s="23">
        <v>4.6134723529553723E-2</v>
      </c>
      <c r="G713" s="3">
        <v>235825000</v>
      </c>
      <c r="H713" s="4">
        <v>232148945671</v>
      </c>
      <c r="I713">
        <v>6.8799586137000008E+16</v>
      </c>
      <c r="J713" s="4">
        <v>1003296922943.24</v>
      </c>
      <c r="K713" s="7">
        <f t="shared" si="336"/>
        <v>0.75335726613827636</v>
      </c>
      <c r="L713" s="7">
        <f t="shared" si="337"/>
        <v>1.746424131381064</v>
      </c>
      <c r="M713" s="7">
        <f t="shared" si="338"/>
        <v>4.7381812043607132</v>
      </c>
      <c r="N713" s="7">
        <f t="shared" si="339"/>
        <v>7.2379626018800538</v>
      </c>
    </row>
    <row r="714" spans="1:14" ht="30" x14ac:dyDescent="0.25">
      <c r="A714" s="2" t="s">
        <v>65</v>
      </c>
      <c r="B714" s="2" t="s">
        <v>8</v>
      </c>
      <c r="C714" s="24">
        <v>3.5456441520936896E-2</v>
      </c>
      <c r="D714" s="25">
        <f t="shared" si="315"/>
        <v>3.9018259448983565E-2</v>
      </c>
      <c r="E714" s="25">
        <v>3.9018259448983565E-2</v>
      </c>
      <c r="F714" s="23">
        <v>0.10989860305229038</v>
      </c>
      <c r="G714" s="3">
        <v>237924000</v>
      </c>
      <c r="H714" s="4">
        <v>240607846492</v>
      </c>
      <c r="I714">
        <v>6.7661300206000008E+16</v>
      </c>
      <c r="J714" s="4">
        <v>1029787033026.22</v>
      </c>
      <c r="K714" s="7">
        <f t="shared" si="336"/>
        <v>0.77391923780146232</v>
      </c>
      <c r="L714" s="7">
        <f t="shared" si="337"/>
        <v>1.7023773306993362</v>
      </c>
      <c r="M714" s="7">
        <f t="shared" si="338"/>
        <v>4.8203790994304949</v>
      </c>
      <c r="N714" s="7">
        <f t="shared" si="339"/>
        <v>7.296675667931293</v>
      </c>
    </row>
    <row r="715" spans="1:14" ht="30" x14ac:dyDescent="0.25">
      <c r="A715" s="2" t="s">
        <v>65</v>
      </c>
      <c r="B715" s="2" t="s">
        <v>9</v>
      </c>
      <c r="C715" s="24">
        <v>1.8980477223427501E-2</v>
      </c>
      <c r="D715" s="25">
        <f t="shared" si="315"/>
        <v>4.0167125803058305E-2</v>
      </c>
      <c r="E715" s="25">
        <v>4.0167125803058305E-2</v>
      </c>
      <c r="F715" s="23">
        <v>5.8119231728610554E-2</v>
      </c>
      <c r="G715" s="3">
        <v>240133000</v>
      </c>
      <c r="H715" s="4">
        <v>234261887610</v>
      </c>
      <c r="I715">
        <v>6.7030255766E+16</v>
      </c>
      <c r="J715" s="4">
        <v>1039256927452.37</v>
      </c>
      <c r="K715" s="7">
        <f t="shared" si="336"/>
        <v>0.74657578691474302</v>
      </c>
      <c r="L715" s="7">
        <f t="shared" si="337"/>
        <v>1.6709858449153057</v>
      </c>
      <c r="M715" s="7">
        <f t="shared" si="338"/>
        <v>4.8199564023686277</v>
      </c>
      <c r="N715" s="7">
        <f t="shared" si="339"/>
        <v>7.2375180341986765</v>
      </c>
    </row>
    <row r="716" spans="1:14" ht="30" x14ac:dyDescent="0.25">
      <c r="A716" s="2" t="s">
        <v>65</v>
      </c>
      <c r="B716" s="2" t="s">
        <v>10</v>
      </c>
      <c r="C716" s="24">
        <v>3.6645632175169099E-2</v>
      </c>
      <c r="D716" s="25">
        <f t="shared" si="315"/>
        <v>4.2051745729403213E-2</v>
      </c>
      <c r="E716" s="25">
        <v>4.2051745729403213E-2</v>
      </c>
      <c r="F716" s="23">
        <v>1.9340326889831783E-2</v>
      </c>
      <c r="G716" s="3">
        <v>242289000</v>
      </c>
      <c r="H716" s="4">
        <v>234953260835</v>
      </c>
      <c r="I716">
        <v>6.7506383428000008E+16</v>
      </c>
      <c r="J716" s="4">
        <v>1117447542236.97</v>
      </c>
      <c r="K716" s="7">
        <f t="shared" si="336"/>
        <v>0.74211615923039376</v>
      </c>
      <c r="L716" s="7">
        <f t="shared" si="337"/>
        <v>1.6678803240559728</v>
      </c>
      <c r="M716" s="7">
        <f t="shared" si="338"/>
        <v>5.1364785118667262</v>
      </c>
      <c r="N716" s="7">
        <f t="shared" si="339"/>
        <v>7.5464749951530923</v>
      </c>
    </row>
    <row r="717" spans="1:14" ht="30" x14ac:dyDescent="0.25">
      <c r="A717" s="2" t="s">
        <v>65</v>
      </c>
      <c r="B717" s="2" t="s">
        <v>11</v>
      </c>
      <c r="C717" s="24">
        <v>4.07774110744408E-2</v>
      </c>
      <c r="D717" s="25">
        <f t="shared" si="315"/>
        <v>4.0863568644184271E-2</v>
      </c>
      <c r="E717" s="25">
        <v>4.0863568644184271E-2</v>
      </c>
      <c r="F717" s="23">
        <v>6.1159987280418493E-2</v>
      </c>
      <c r="G717" s="3">
        <v>244499000</v>
      </c>
      <c r="H717" s="4">
        <v>220983322833</v>
      </c>
      <c r="I717">
        <v>6.8889579036E+16</v>
      </c>
      <c r="J717" s="4">
        <v>1196428879286.6299</v>
      </c>
      <c r="K717" s="7">
        <f t="shared" si="336"/>
        <v>0.69168207538829807</v>
      </c>
      <c r="L717" s="7">
        <f t="shared" si="337"/>
        <v>1.6866702497714476</v>
      </c>
      <c r="M717" s="7">
        <f t="shared" si="338"/>
        <v>5.4498158628997917</v>
      </c>
      <c r="N717" s="7">
        <f t="shared" si="339"/>
        <v>7.8281681880595375</v>
      </c>
    </row>
    <row r="718" spans="1:14" ht="30" x14ac:dyDescent="0.25">
      <c r="A718" s="2" t="s">
        <v>65</v>
      </c>
      <c r="B718" s="2" t="s">
        <v>12</v>
      </c>
      <c r="C718" s="24">
        <v>4.8270030300894905E-2</v>
      </c>
      <c r="D718" s="25">
        <f t="shared" si="315"/>
        <v>3.8413069452035133E-2</v>
      </c>
      <c r="E718" s="25">
        <v>3.8413069452035133E-2</v>
      </c>
      <c r="F718" s="23">
        <v>6.8804257019360104E-2</v>
      </c>
      <c r="G718" s="3">
        <v>246819000</v>
      </c>
      <c r="H718" s="4">
        <v>237747102981</v>
      </c>
      <c r="I718">
        <v>6.9284521938E+16</v>
      </c>
      <c r="J718" s="4">
        <v>1187168264295.3799</v>
      </c>
      <c r="K718" s="7">
        <f t="shared" si="336"/>
        <v>0.73715829032672331</v>
      </c>
      <c r="L718" s="7">
        <f t="shared" si="337"/>
        <v>1.6803949870493342</v>
      </c>
      <c r="M718" s="7">
        <f t="shared" si="338"/>
        <v>5.3568035333454125</v>
      </c>
      <c r="N718" s="7">
        <f t="shared" si="339"/>
        <v>7.7743568107214696</v>
      </c>
    </row>
    <row r="719" spans="1:14" ht="30" x14ac:dyDescent="0.25">
      <c r="A719" s="2" t="s">
        <v>65</v>
      </c>
      <c r="B719" s="2" t="s">
        <v>13</v>
      </c>
      <c r="C719" s="24">
        <v>5.3979564399032204E-2</v>
      </c>
      <c r="D719" s="25">
        <f t="shared" si="315"/>
        <v>3.5043763882780236E-2</v>
      </c>
      <c r="E719" s="25">
        <v>3.5043763882780236E-2</v>
      </c>
      <c r="F719" s="23">
        <v>9.2250703052650262E-2</v>
      </c>
      <c r="G719" s="3">
        <v>249623000</v>
      </c>
      <c r="H719" s="4">
        <v>245012779700</v>
      </c>
      <c r="I719">
        <v>7.0667560975E+16</v>
      </c>
      <c r="J719" s="4">
        <v>1177268986201.25</v>
      </c>
      <c r="K719" s="7">
        <f t="shared" si="336"/>
        <v>0.7511527266794763</v>
      </c>
      <c r="L719" s="7">
        <f t="shared" si="337"/>
        <v>1.694686012913257</v>
      </c>
      <c r="M719" s="7">
        <f t="shared" si="338"/>
        <v>5.2524645909823073</v>
      </c>
      <c r="N719" s="7">
        <f t="shared" si="339"/>
        <v>7.6983033305750403</v>
      </c>
    </row>
    <row r="720" spans="1:14" ht="30" x14ac:dyDescent="0.25">
      <c r="A720" s="2" t="s">
        <v>65</v>
      </c>
      <c r="B720" s="2" t="s">
        <v>14</v>
      </c>
      <c r="C720" s="24">
        <v>4.2349639645385302E-2</v>
      </c>
      <c r="D720" s="25">
        <f t="shared" si="315"/>
        <v>3.0932510149498868E-2</v>
      </c>
      <c r="E720" s="25">
        <v>3.0932510149498868E-2</v>
      </c>
      <c r="F720" s="23">
        <v>9.6189298298835491E-2</v>
      </c>
      <c r="G720" s="3">
        <v>252981000</v>
      </c>
      <c r="H720" s="4">
        <v>241023544032</v>
      </c>
      <c r="I720">
        <v>7.0321065501000008E+16</v>
      </c>
      <c r="J720" s="4">
        <v>1138842756181.9199</v>
      </c>
      <c r="K720" s="7">
        <f t="shared" si="336"/>
        <v>0.72911439393322075</v>
      </c>
      <c r="L720" s="7">
        <f t="shared" si="337"/>
        <v>1.6639921708232697</v>
      </c>
      <c r="M720" s="7">
        <f t="shared" si="338"/>
        <v>5.0135792842317928</v>
      </c>
      <c r="N720" s="7">
        <f t="shared" si="339"/>
        <v>7.4066858489882836</v>
      </c>
    </row>
    <row r="721" spans="1:14" ht="30" x14ac:dyDescent="0.25">
      <c r="A721" s="2" t="s">
        <v>65</v>
      </c>
      <c r="B721" s="2" t="s">
        <v>15</v>
      </c>
      <c r="C721" s="24">
        <v>3.0288196781496999E-2</v>
      </c>
      <c r="D721" s="25">
        <f t="shared" si="315"/>
        <v>2.7770386770780336E-2</v>
      </c>
      <c r="E721" s="25">
        <v>2.7770386770780336E-2</v>
      </c>
      <c r="F721" s="23">
        <v>9.4944119212347911E-3</v>
      </c>
      <c r="G721" s="3">
        <v>256514000</v>
      </c>
      <c r="H721" s="4">
        <v>257030428247</v>
      </c>
      <c r="I721">
        <v>6.9914443074999992E+16</v>
      </c>
      <c r="J721" s="4">
        <v>1158854200070.4399</v>
      </c>
      <c r="K721" s="7">
        <f t="shared" si="336"/>
        <v>0.76682731736441745</v>
      </c>
      <c r="L721" s="7">
        <f t="shared" si="337"/>
        <v>1.6315844986448278</v>
      </c>
      <c r="M721" s="7">
        <f t="shared" si="338"/>
        <v>5.0314105328339052</v>
      </c>
      <c r="N721" s="7">
        <f t="shared" si="339"/>
        <v>7.4298223488431505</v>
      </c>
    </row>
    <row r="722" spans="1:14" ht="30" x14ac:dyDescent="0.25">
      <c r="A722" s="2" t="s">
        <v>65</v>
      </c>
      <c r="B722" s="2" t="s">
        <v>16</v>
      </c>
      <c r="C722" s="24">
        <v>2.9516569663855397E-2</v>
      </c>
      <c r="D722" s="25">
        <f t="shared" si="315"/>
        <v>2.5309485805103532E-2</v>
      </c>
      <c r="E722" s="25">
        <v>2.5309485805103532E-2</v>
      </c>
      <c r="F722" s="23">
        <v>3.2545356136170378E-2</v>
      </c>
      <c r="G722" s="3">
        <v>259919000</v>
      </c>
      <c r="H722" s="4">
        <v>241733424971</v>
      </c>
      <c r="I722">
        <v>6.8272677806000008E+16</v>
      </c>
      <c r="J722" s="4">
        <v>1199302863249.0801</v>
      </c>
      <c r="K722" s="7">
        <f t="shared" si="336"/>
        <v>0.71174231534329047</v>
      </c>
      <c r="L722" s="7">
        <f t="shared" si="337"/>
        <v>1.5723986081866459</v>
      </c>
      <c r="M722" s="7">
        <f t="shared" si="338"/>
        <v>5.1388136791577095</v>
      </c>
      <c r="N722" s="7">
        <f t="shared" si="339"/>
        <v>7.4229546026876463</v>
      </c>
    </row>
    <row r="723" spans="1:14" ht="30" x14ac:dyDescent="0.25">
      <c r="A723" s="2" t="s">
        <v>65</v>
      </c>
      <c r="B723" s="2" t="s">
        <v>17</v>
      </c>
      <c r="C723" s="24">
        <v>2.6074415921546003E-2</v>
      </c>
      <c r="D723" s="25">
        <f t="shared" si="315"/>
        <v>2.4036769522750263E-2</v>
      </c>
      <c r="E723" s="25">
        <v>2.4036769522750263E-2</v>
      </c>
      <c r="F723" s="23">
        <v>2.8469702436467292E-2</v>
      </c>
      <c r="G723" s="3">
        <v>263126000</v>
      </c>
      <c r="H723" s="4">
        <v>271190738180</v>
      </c>
      <c r="I723">
        <v>7.068306405E+16</v>
      </c>
      <c r="J723" s="4">
        <v>1287970590690.52</v>
      </c>
      <c r="K723" s="7">
        <f t="shared" si="336"/>
        <v>0.78874241970616299</v>
      </c>
      <c r="L723" s="7">
        <f t="shared" si="337"/>
        <v>1.608071462520509</v>
      </c>
      <c r="M723" s="7">
        <f t="shared" si="338"/>
        <v>5.4514773407531942</v>
      </c>
      <c r="N723" s="7">
        <f t="shared" si="339"/>
        <v>7.8482912229798663</v>
      </c>
    </row>
    <row r="724" spans="1:14" ht="30" x14ac:dyDescent="0.25">
      <c r="A724" s="2" t="s">
        <v>65</v>
      </c>
      <c r="B724" s="2" t="s">
        <v>18</v>
      </c>
      <c r="C724" s="24">
        <v>2.80541968853655E-2</v>
      </c>
      <c r="D724" s="25">
        <f t="shared" si="315"/>
        <v>2.5319128988324849E-2</v>
      </c>
      <c r="E724" s="25">
        <v>2.5319128988324849E-2</v>
      </c>
      <c r="F724" s="23">
        <v>3.8338573556180755E-2</v>
      </c>
      <c r="G724" s="3">
        <v>266278000</v>
      </c>
      <c r="H724" s="4">
        <v>256154743037</v>
      </c>
      <c r="I724">
        <v>7.1129139933000008E+16</v>
      </c>
      <c r="J724" s="4">
        <v>1372167676412.8401</v>
      </c>
      <c r="K724" s="7">
        <f t="shared" si="336"/>
        <v>0.73619222139843477</v>
      </c>
      <c r="L724" s="7">
        <f t="shared" si="337"/>
        <v>1.5990646113561033</v>
      </c>
      <c r="M724" s="7">
        <f t="shared" si="338"/>
        <v>5.7391017789853711</v>
      </c>
      <c r="N724" s="7">
        <f t="shared" si="339"/>
        <v>8.0743586117399087</v>
      </c>
    </row>
    <row r="725" spans="1:14" ht="30" x14ac:dyDescent="0.25">
      <c r="A725" s="2" t="s">
        <v>65</v>
      </c>
      <c r="B725" s="2" t="s">
        <v>19</v>
      </c>
      <c r="C725" s="24">
        <v>2.9312041999343997E-2</v>
      </c>
      <c r="D725" s="25">
        <f t="shared" ref="D725:D772" si="340">IF(A731=A725,AVERAGE(C725:C730),"--")</f>
        <v>2.5353714705520631E-2</v>
      </c>
      <c r="E725" s="25">
        <v>2.5353714705520631E-2</v>
      </c>
      <c r="F725" s="23">
        <v>2.9572822837180546E-2</v>
      </c>
      <c r="G725" s="3">
        <v>269394000</v>
      </c>
      <c r="H725" s="4">
        <v>271006398102</v>
      </c>
      <c r="I725">
        <v>7.2435221336E+16</v>
      </c>
      <c r="J725" s="4">
        <v>1405591045460.8201</v>
      </c>
      <c r="K725" s="7">
        <f t="shared" si="336"/>
        <v>0.769867053223526</v>
      </c>
      <c r="L725" s="7">
        <f t="shared" si="337"/>
        <v>1.6095912916230686</v>
      </c>
      <c r="M725" s="7">
        <f t="shared" si="338"/>
        <v>5.8108958479672541</v>
      </c>
      <c r="N725" s="7">
        <f t="shared" si="339"/>
        <v>8.1903541928138495</v>
      </c>
    </row>
    <row r="726" spans="1:14" ht="30" x14ac:dyDescent="0.25">
      <c r="A726" s="2" t="s">
        <v>65</v>
      </c>
      <c r="B726" s="2" t="s">
        <v>20</v>
      </c>
      <c r="C726" s="24">
        <v>2.3376899373074099E-2</v>
      </c>
      <c r="D726" s="25">
        <f t="shared" si="340"/>
        <v>2.3111760416473351E-2</v>
      </c>
      <c r="E726" s="25">
        <v>2.3111760416473351E-2</v>
      </c>
      <c r="F726" s="23">
        <v>2.9782175275221867E-2</v>
      </c>
      <c r="G726" s="3">
        <v>272657000</v>
      </c>
      <c r="H726" s="4">
        <v>280158495951</v>
      </c>
      <c r="I726">
        <v>7.2420085173E+16</v>
      </c>
      <c r="J726" s="4">
        <v>1481591954696.3501</v>
      </c>
      <c r="K726" s="7">
        <f t="shared" si="336"/>
        <v>0.78634160421440202</v>
      </c>
      <c r="L726" s="7">
        <f t="shared" si="337"/>
        <v>1.5899963242870367</v>
      </c>
      <c r="M726" s="7">
        <f t="shared" si="338"/>
        <v>6.0517919253920311</v>
      </c>
      <c r="N726" s="7">
        <f t="shared" si="339"/>
        <v>8.4281298538934699</v>
      </c>
    </row>
    <row r="727" spans="1:14" ht="30" x14ac:dyDescent="0.25">
      <c r="A727" s="2" t="s">
        <v>65</v>
      </c>
      <c r="B727" s="2" t="s">
        <v>21</v>
      </c>
      <c r="C727" s="24">
        <v>1.5522790987436199E-2</v>
      </c>
      <c r="D727" s="25">
        <f t="shared" si="340"/>
        <v>2.299910214322955E-2</v>
      </c>
      <c r="E727" s="25">
        <v>2.299910214322955E-2</v>
      </c>
      <c r="F727" s="23">
        <v>2.0154404867841924E-2</v>
      </c>
      <c r="G727" s="3">
        <v>275854000</v>
      </c>
      <c r="H727" s="4">
        <v>281349870117</v>
      </c>
      <c r="I727">
        <v>7.2826461299E+16</v>
      </c>
      <c r="J727" s="4">
        <v>1542514899433.7</v>
      </c>
      <c r="K727" s="7">
        <f t="shared" si="336"/>
        <v>0.78053349041489917</v>
      </c>
      <c r="L727" s="7">
        <f t="shared" si="337"/>
        <v>1.5803877799966031</v>
      </c>
      <c r="M727" s="7">
        <f t="shared" si="338"/>
        <v>6.2276200802029305</v>
      </c>
      <c r="N727" s="7">
        <f t="shared" si="339"/>
        <v>8.5885413506144328</v>
      </c>
    </row>
    <row r="728" spans="1:14" ht="30" x14ac:dyDescent="0.25">
      <c r="A728" s="2" t="s">
        <v>65</v>
      </c>
      <c r="B728" s="2" t="s">
        <v>22</v>
      </c>
      <c r="C728" s="24">
        <v>2.1880271969735802E-2</v>
      </c>
      <c r="D728" s="25">
        <f t="shared" si="340"/>
        <v>2.4874031467143069E-2</v>
      </c>
      <c r="E728" s="25">
        <v>2.4874031467143069E-2</v>
      </c>
      <c r="F728" s="23">
        <v>2.7695263691444483E-2</v>
      </c>
      <c r="G728" s="3">
        <v>279040000</v>
      </c>
      <c r="H728" s="4">
        <v>288262641852</v>
      </c>
      <c r="I728">
        <v>7.1685640563000008E+16</v>
      </c>
      <c r="J728" s="4">
        <v>1628285256785.78</v>
      </c>
      <c r="K728" s="7">
        <f t="shared" si="336"/>
        <v>0.79058033630089608</v>
      </c>
      <c r="L728" s="7">
        <f t="shared" si="337"/>
        <v>1.5378693734657054</v>
      </c>
      <c r="M728" s="7">
        <f t="shared" si="338"/>
        <v>6.498843156273356</v>
      </c>
      <c r="N728" s="7">
        <f t="shared" si="339"/>
        <v>8.8272928660399579</v>
      </c>
    </row>
    <row r="729" spans="1:14" ht="30" x14ac:dyDescent="0.25">
      <c r="A729" s="2" t="s">
        <v>65</v>
      </c>
      <c r="B729" s="2" t="s">
        <v>23</v>
      </c>
      <c r="C729" s="24">
        <v>3.3768572714993499E-2</v>
      </c>
      <c r="D729" s="25">
        <f t="shared" si="340"/>
        <v>2.6881897548012887E-2</v>
      </c>
      <c r="E729" s="25">
        <v>2.6881897548012887E-2</v>
      </c>
      <c r="F729" s="23">
        <v>5.3892078202870897E-2</v>
      </c>
      <c r="G729" s="3">
        <v>282162411</v>
      </c>
      <c r="H729" s="4">
        <v>294845759837</v>
      </c>
      <c r="I729">
        <v>7.1270590246E+16</v>
      </c>
      <c r="J729" s="4">
        <v>1745348799062.6799</v>
      </c>
      <c r="K729" s="7">
        <f t="shared" si="336"/>
        <v>0.79968663515720073</v>
      </c>
      <c r="L729" s="7">
        <f t="shared" si="337"/>
        <v>1.5120457747880014</v>
      </c>
      <c r="M729" s="7">
        <f t="shared" si="338"/>
        <v>6.8889828303437213</v>
      </c>
      <c r="N729" s="7">
        <f t="shared" si="339"/>
        <v>9.2007152402889236</v>
      </c>
    </row>
    <row r="730" spans="1:14" ht="30" x14ac:dyDescent="0.25">
      <c r="A730" s="2" t="s">
        <v>65</v>
      </c>
      <c r="B730" s="2" t="s">
        <v>24</v>
      </c>
      <c r="C730" s="24">
        <v>2.8261711188540199E-2</v>
      </c>
      <c r="D730" s="25">
        <f t="shared" si="340"/>
        <v>2.6630375596687419E-2</v>
      </c>
      <c r="E730" s="25">
        <v>2.6630375596687419E-2</v>
      </c>
      <c r="F730" s="23">
        <v>0.12379889423390877</v>
      </c>
      <c r="G730" s="3">
        <v>284968955</v>
      </c>
      <c r="H730" s="4">
        <v>290237214635</v>
      </c>
      <c r="I730">
        <v>7.1675370986000008E+16</v>
      </c>
      <c r="J730" s="4">
        <v>1671222417496.5801</v>
      </c>
      <c r="K730" s="7">
        <f t="shared" si="336"/>
        <v>0.77943455676645246</v>
      </c>
      <c r="L730" s="7">
        <f t="shared" si="337"/>
        <v>1.5056573228250207</v>
      </c>
      <c r="M730" s="7">
        <f t="shared" si="338"/>
        <v>6.5314368352421397</v>
      </c>
      <c r="N730" s="7">
        <f t="shared" si="339"/>
        <v>8.8165287148336127</v>
      </c>
    </row>
    <row r="731" spans="1:14" ht="30" x14ac:dyDescent="0.25">
      <c r="A731" s="2" t="s">
        <v>65</v>
      </c>
      <c r="B731" s="2" t="s">
        <v>25</v>
      </c>
      <c r="C731" s="24">
        <v>1.5860316265060299E-2</v>
      </c>
      <c r="D731" s="25">
        <f t="shared" si="340"/>
        <v>2.6674544534432982E-2</v>
      </c>
      <c r="E731" s="25">
        <v>2.6674544534432982E-2</v>
      </c>
      <c r="F731" s="23">
        <v>6.3451504301553108E-2</v>
      </c>
      <c r="G731" s="3">
        <v>287625193</v>
      </c>
      <c r="H731" s="4">
        <v>288162818197</v>
      </c>
      <c r="I731">
        <v>7.0653041629E+16</v>
      </c>
      <c r="J731" s="4">
        <v>1685777387229.0601</v>
      </c>
      <c r="K731" s="7">
        <f t="shared" ref="K731" si="341">H731/G731/food/365</f>
        <v>0.76671706339675283</v>
      </c>
      <c r="L731" s="7">
        <f t="shared" ref="L731" si="342">I731/G731/btu/365</f>
        <v>1.4704751206839128</v>
      </c>
      <c r="M731" s="7">
        <f t="shared" ref="M731" si="343">J731/G731/mangoods/365</f>
        <v>6.5274766857447277</v>
      </c>
      <c r="N731" s="7">
        <f t="shared" ref="N731" si="344">SUM(K731:M731)</f>
        <v>8.7646688698253925</v>
      </c>
    </row>
    <row r="732" spans="1:14" ht="30" x14ac:dyDescent="0.25">
      <c r="A732" s="2" t="s">
        <v>65</v>
      </c>
      <c r="B732" s="2" t="s">
        <v>26</v>
      </c>
      <c r="C732" s="24">
        <v>2.2700949733611302E-2</v>
      </c>
      <c r="D732" s="25">
        <f t="shared" si="340"/>
        <v>3.0429658984674618E-2</v>
      </c>
      <c r="E732" s="25">
        <v>3.0429658984674618E-2</v>
      </c>
      <c r="F732" s="23">
        <v>7.8171450812706489E-2</v>
      </c>
      <c r="G732" s="3">
        <v>290107933</v>
      </c>
      <c r="H732" s="4">
        <v>295124602079</v>
      </c>
      <c r="I732">
        <v>6.9884672198999992E+16</v>
      </c>
      <c r="J732" s="4">
        <v>1779241085725.4399</v>
      </c>
      <c r="K732" s="7">
        <f t="shared" ref="K732:K741" si="345">H732/G732/food/365</f>
        <v>0.77852025939498448</v>
      </c>
      <c r="L732" s="7">
        <f t="shared" ref="L732:L741" si="346">I732/G732/btu/365</f>
        <v>1.4420358874985593</v>
      </c>
      <c r="M732" s="7">
        <f t="shared" ref="M732:M741" si="347">J732/G732/mangoods/365</f>
        <v>6.8304170621822369</v>
      </c>
      <c r="N732" s="7">
        <f t="shared" ref="N732:N741" si="348">SUM(K732:M732)</f>
        <v>9.0509732090757815</v>
      </c>
    </row>
    <row r="733" spans="1:14" ht="30" x14ac:dyDescent="0.25">
      <c r="A733" s="2" t="s">
        <v>65</v>
      </c>
      <c r="B733" s="2" t="s">
        <v>27</v>
      </c>
      <c r="C733" s="24">
        <v>2.67723669309173E-2</v>
      </c>
      <c r="D733" s="25">
        <f t="shared" si="340"/>
        <v>2.6053590251906483E-2</v>
      </c>
      <c r="E733" s="25">
        <v>2.6053590251906483E-2</v>
      </c>
      <c r="F733" s="23">
        <v>5.5238756476333917E-2</v>
      </c>
      <c r="G733" s="3">
        <v>292805298</v>
      </c>
      <c r="H733" s="4">
        <v>309694502846</v>
      </c>
      <c r="I733">
        <v>7.0169464375E+16</v>
      </c>
      <c r="J733" s="4">
        <v>1904829681702.79</v>
      </c>
      <c r="K733" s="7">
        <f t="shared" si="345"/>
        <v>0.80942884124167913</v>
      </c>
      <c r="L733" s="7">
        <f t="shared" si="346"/>
        <v>1.4345740542031766</v>
      </c>
      <c r="M733" s="7">
        <f t="shared" si="347"/>
        <v>7.2451811354550122</v>
      </c>
      <c r="N733" s="7">
        <f t="shared" si="348"/>
        <v>9.4891840308998674</v>
      </c>
    </row>
    <row r="734" spans="1:14" ht="30" x14ac:dyDescent="0.25">
      <c r="A734" s="2" t="s">
        <v>65</v>
      </c>
      <c r="B734" s="2" t="s">
        <v>28</v>
      </c>
      <c r="C734" s="24">
        <v>3.3927468454954701E-2</v>
      </c>
      <c r="D734" s="25">
        <f t="shared" si="340"/>
        <v>2.4324934834070087E-2</v>
      </c>
      <c r="E734" s="25">
        <v>2.4324934834070087E-2</v>
      </c>
      <c r="F734" s="23">
        <v>8.2751312189002002E-2</v>
      </c>
      <c r="G734" s="3">
        <v>295516599</v>
      </c>
      <c r="H734" s="4">
        <v>300991415641</v>
      </c>
      <c r="I734">
        <v>6.9376922615E+16</v>
      </c>
      <c r="J734" s="4">
        <v>1962737668424.1399</v>
      </c>
      <c r="K734" s="7">
        <f t="shared" si="345"/>
        <v>0.77946449652532657</v>
      </c>
      <c r="L734" s="7">
        <f t="shared" si="346"/>
        <v>1.4053577492907754</v>
      </c>
      <c r="M734" s="7">
        <f t="shared" si="347"/>
        <v>7.3969452790140755</v>
      </c>
      <c r="N734" s="7">
        <f t="shared" si="348"/>
        <v>9.5817675248301768</v>
      </c>
    </row>
    <row r="735" spans="1:14" ht="30" x14ac:dyDescent="0.25">
      <c r="A735" s="2" t="s">
        <v>65</v>
      </c>
      <c r="B735" s="2" t="s">
        <v>29</v>
      </c>
      <c r="C735" s="24">
        <v>3.2259441007040701E-2</v>
      </c>
      <c r="D735" s="25">
        <f t="shared" si="340"/>
        <v>2.3931759372614398E-2</v>
      </c>
      <c r="E735" s="25">
        <v>2.3931759372614398E-2</v>
      </c>
      <c r="F735" s="23">
        <v>5.1866594845294989E-2</v>
      </c>
      <c r="G735" s="3">
        <v>298379912</v>
      </c>
      <c r="H735" s="4">
        <v>298772525542</v>
      </c>
      <c r="I735">
        <v>7.0677576744000008E+16</v>
      </c>
      <c r="J735" s="4">
        <v>2074083186877.5601</v>
      </c>
      <c r="K735" s="7">
        <f t="shared" si="345"/>
        <v>0.76629357741464865</v>
      </c>
      <c r="L735" s="7">
        <f t="shared" si="346"/>
        <v>1.4179659766958865</v>
      </c>
      <c r="M735" s="7">
        <f t="shared" si="347"/>
        <v>7.741562385348268</v>
      </c>
      <c r="N735" s="7">
        <f t="shared" si="348"/>
        <v>9.9258219394588032</v>
      </c>
    </row>
    <row r="736" spans="1:14" ht="30" x14ac:dyDescent="0.25">
      <c r="A736" s="2" t="s">
        <v>65</v>
      </c>
      <c r="B736" s="2" t="s">
        <v>30</v>
      </c>
      <c r="C736" s="24">
        <v>2.8526724815013602E-2</v>
      </c>
      <c r="D736" s="25" t="e">
        <f>IF(#REF!=A736,AVERAGE(C736:C741),"--")</f>
        <v>#REF!</v>
      </c>
      <c r="E736" s="25">
        <v>2.2004081313541934E-2</v>
      </c>
      <c r="F736" s="23">
        <v>6.1398870253759341E-2</v>
      </c>
      <c r="G736" s="3">
        <v>301231207</v>
      </c>
      <c r="H736" s="4">
        <v>314280947393</v>
      </c>
      <c r="I736">
        <v>7.1338068781000008E+16</v>
      </c>
      <c r="J736" s="4">
        <v>2142595508689.71</v>
      </c>
      <c r="K736" s="7">
        <f t="shared" si="345"/>
        <v>0.7984398429949342</v>
      </c>
      <c r="L736" s="7">
        <f t="shared" si="346"/>
        <v>1.4176699285514409</v>
      </c>
      <c r="M736" s="7">
        <f t="shared" si="347"/>
        <v>7.9215881017959795</v>
      </c>
      <c r="N736" s="7">
        <f t="shared" si="348"/>
        <v>10.137697873342354</v>
      </c>
    </row>
    <row r="737" spans="1:14" ht="30" x14ac:dyDescent="0.25">
      <c r="A737" s="2" t="s">
        <v>65</v>
      </c>
      <c r="B737" s="2" t="s">
        <v>31</v>
      </c>
      <c r="C737" s="24">
        <v>3.8391002966510102E-2</v>
      </c>
      <c r="D737" s="25" t="e">
        <f>IF(#REF!=A737,AVERAGE(C737:C741),"--")</f>
        <v>#REF!</v>
      </c>
      <c r="E737" s="25">
        <v>1.9691014937084902E-2</v>
      </c>
      <c r="F737" s="23">
        <v>0.11457372042562763</v>
      </c>
      <c r="G737" s="3">
        <v>304093966</v>
      </c>
      <c r="H737" s="4">
        <v>320143245434</v>
      </c>
      <c r="I737">
        <v>7.3144889538E+16</v>
      </c>
      <c r="J737" s="4">
        <v>2099138527631.3201</v>
      </c>
      <c r="K737" s="7">
        <f t="shared" si="345"/>
        <v>0.80567641305073145</v>
      </c>
      <c r="L737" s="7">
        <f t="shared" si="346"/>
        <v>1.4398920261414478</v>
      </c>
      <c r="M737" s="7">
        <f t="shared" si="347"/>
        <v>7.6878575124426565</v>
      </c>
      <c r="N737" s="7">
        <f t="shared" si="348"/>
        <v>9.9334259516348347</v>
      </c>
    </row>
    <row r="738" spans="1:14" ht="30" x14ac:dyDescent="0.25">
      <c r="A738" s="2" t="s">
        <v>65</v>
      </c>
      <c r="B738" s="2" t="s">
        <v>32</v>
      </c>
      <c r="C738" s="24">
        <v>-3.5554626629974999E-3</v>
      </c>
      <c r="D738" s="25" t="e">
        <f>IF(#REF!=A738,AVERAGE(C738:C741),"--")</f>
        <v>#REF!</v>
      </c>
      <c r="E738" s="25">
        <v>1.5996219405013567E-2</v>
      </c>
      <c r="F738" s="23">
        <v>0.10019563485442529</v>
      </c>
      <c r="G738" s="3">
        <v>306771529</v>
      </c>
      <c r="H738" s="4">
        <v>326601517405</v>
      </c>
      <c r="I738">
        <v>7.2591701392E+16</v>
      </c>
      <c r="J738" s="4">
        <v>1906077250537</v>
      </c>
      <c r="K738" s="7">
        <f t="shared" si="345"/>
        <v>0.81475541608923441</v>
      </c>
      <c r="L738" s="7">
        <f t="shared" si="346"/>
        <v>1.4165296374639971</v>
      </c>
      <c r="M738" s="7">
        <f t="shared" si="347"/>
        <v>6.9198626676559698</v>
      </c>
      <c r="N738" s="7">
        <f t="shared" si="348"/>
        <v>9.1511477212092007</v>
      </c>
    </row>
    <row r="739" spans="1:14" ht="30" x14ac:dyDescent="0.25">
      <c r="A739" s="2" t="s">
        <v>65</v>
      </c>
      <c r="B739" s="2" t="s">
        <v>33</v>
      </c>
      <c r="C739" s="24">
        <v>1.6400434423898901E-2</v>
      </c>
      <c r="D739" s="25" t="e">
        <f>IF(#REF!=A739,AVERAGE(C739:C741),"--")</f>
        <v>#REF!</v>
      </c>
      <c r="E739" s="25">
        <v>1.6786508408100542E-2</v>
      </c>
      <c r="F739" s="23">
        <v>5.8857673642439323E-2</v>
      </c>
      <c r="G739" s="3">
        <v>309321666</v>
      </c>
      <c r="H739" s="4">
        <v>324217425827</v>
      </c>
      <c r="I739">
        <v>7.4907484569E+16</v>
      </c>
      <c r="J739" s="4">
        <v>2009209607498.54</v>
      </c>
      <c r="K739" s="7">
        <f t="shared" si="345"/>
        <v>0.80213990382849787</v>
      </c>
      <c r="L739" s="7">
        <f t="shared" si="346"/>
        <v>1.4496682052685825</v>
      </c>
      <c r="M739" s="7">
        <f t="shared" si="347"/>
        <v>7.2341404119194124</v>
      </c>
      <c r="N739" s="7">
        <f t="shared" si="348"/>
        <v>9.4859485210164927</v>
      </c>
    </row>
    <row r="740" spans="1:14" ht="30" x14ac:dyDescent="0.25">
      <c r="A740" s="2" t="s">
        <v>65</v>
      </c>
      <c r="B740" s="2" t="s">
        <v>34</v>
      </c>
      <c r="C740" s="24">
        <v>3.1568415686220604E-2</v>
      </c>
      <c r="D740" s="25" t="e">
        <f>IF(#REF!=A740,AVERAGE(C740:C741),"--")</f>
        <v>#REF!</v>
      </c>
      <c r="E740" s="25">
        <v>1.6155741346959674E-2</v>
      </c>
      <c r="F740" s="23">
        <v>8.3410901140090754E-3</v>
      </c>
      <c r="G740" s="3">
        <v>311556874</v>
      </c>
      <c r="H740" s="4">
        <v>323355545186</v>
      </c>
      <c r="I740">
        <v>7.8082978846E+16</v>
      </c>
      <c r="J740" s="4">
        <v>2016695020503.8101</v>
      </c>
      <c r="K740" s="7">
        <f t="shared" si="345"/>
        <v>0.79426803374622112</v>
      </c>
      <c r="L740" s="7">
        <f t="shared" si="346"/>
        <v>1.5002815777168863</v>
      </c>
      <c r="M740" s="7">
        <f t="shared" si="347"/>
        <v>7.2089981935965675</v>
      </c>
      <c r="N740" s="7">
        <f t="shared" si="348"/>
        <v>9.5035478050596751</v>
      </c>
    </row>
    <row r="741" spans="1:14" ht="30" x14ac:dyDescent="0.25">
      <c r="A741" s="2" t="s">
        <v>65</v>
      </c>
      <c r="B741" s="2" t="s">
        <v>35</v>
      </c>
      <c r="C741" s="24">
        <v>2.0693372652605898E-2</v>
      </c>
      <c r="D741" s="25" t="e">
        <f>IF(#REF!=A741,AVERAGE(C741:C741),"--")</f>
        <v>#REF!</v>
      </c>
      <c r="E741" s="25">
        <v>1.444452207202229E-2</v>
      </c>
      <c r="F741" s="23">
        <v>-1.7019383166716362E-2</v>
      </c>
      <c r="G741" s="3">
        <v>313830990</v>
      </c>
      <c r="H741" s="4">
        <v>323326813062</v>
      </c>
      <c r="I741">
        <v>7.9238823442E+16</v>
      </c>
      <c r="J741" s="4">
        <v>2003491583675.0601</v>
      </c>
      <c r="K741" s="7">
        <f t="shared" si="345"/>
        <v>0.78844245879802144</v>
      </c>
      <c r="L741" s="7">
        <f t="shared" si="346"/>
        <v>1.5114574743457649</v>
      </c>
      <c r="M741" s="7">
        <f t="shared" si="347"/>
        <v>7.1099037902896356</v>
      </c>
      <c r="N741" s="7">
        <f t="shared" si="348"/>
        <v>9.4098037234334218</v>
      </c>
    </row>
    <row r="742" spans="1:14" x14ac:dyDescent="0.25">
      <c r="A742" s="2" t="s">
        <v>128</v>
      </c>
      <c r="B742" s="2" t="s">
        <v>12</v>
      </c>
      <c r="C742" s="24">
        <v>0.84459999999999991</v>
      </c>
      <c r="D742" s="25">
        <f t="shared" si="340"/>
        <v>0.48281666666666667</v>
      </c>
      <c r="E742" s="25">
        <v>0.48281666666666667</v>
      </c>
      <c r="F742" s="23">
        <v>-0.27660358565737053</v>
      </c>
      <c r="G742" s="3">
        <v>19166471</v>
      </c>
      <c r="H742" s="5">
        <v>24222997000</v>
      </c>
      <c r="I742" s="6">
        <v>5772040000000000</v>
      </c>
      <c r="J742" s="4">
        <v>46650564583</v>
      </c>
      <c r="K742" s="7">
        <f t="shared" ref="K742:K754" si="349">H742/G742/food/365</f>
        <v>0.96718561345288556</v>
      </c>
      <c r="L742" s="7">
        <f t="shared" ref="L742:L754" si="350">I742/G742/btu/365</f>
        <v>1.802772467275255</v>
      </c>
      <c r="M742" s="7">
        <f t="shared" ref="M742:M754" si="351">J742/G742/mangoods/365</f>
        <v>2.7107332081684903</v>
      </c>
      <c r="N742" s="7">
        <f t="shared" ref="N742:N754" si="352">SUM(K742:M742)</f>
        <v>5.4806912888966313</v>
      </c>
    </row>
    <row r="743" spans="1:14" x14ac:dyDescent="0.25">
      <c r="A743" s="2" t="s">
        <v>128</v>
      </c>
      <c r="B743" s="2" t="s">
        <v>13</v>
      </c>
      <c r="C743" s="24">
        <v>0.40659999999999996</v>
      </c>
      <c r="D743" s="25">
        <f t="shared" si="340"/>
        <v>0.44191666666666668</v>
      </c>
      <c r="E743" s="25">
        <v>0.44191666666666668</v>
      </c>
      <c r="F743" s="23">
        <v>6.4168582797505147E-2</v>
      </c>
      <c r="G743" s="3">
        <v>19632665</v>
      </c>
      <c r="H743" s="5">
        <v>25097738000</v>
      </c>
      <c r="I743" s="6">
        <v>6311370000000000</v>
      </c>
      <c r="J743" s="4">
        <v>49497732798</v>
      </c>
      <c r="K743" s="7">
        <f t="shared" si="349"/>
        <v>0.97831662576044931</v>
      </c>
      <c r="L743" s="7">
        <f t="shared" si="350"/>
        <v>1.9244123088468703</v>
      </c>
      <c r="M743" s="7">
        <f t="shared" si="351"/>
        <v>2.8078769985177208</v>
      </c>
      <c r="N743" s="7">
        <f t="shared" si="352"/>
        <v>5.7106059331250405</v>
      </c>
    </row>
    <row r="744" spans="1:14" x14ac:dyDescent="0.25">
      <c r="A744" s="2" t="s">
        <v>128</v>
      </c>
      <c r="B744" s="2" t="s">
        <v>14</v>
      </c>
      <c r="C744" s="24">
        <v>0.34210000000000002</v>
      </c>
      <c r="D744" s="25">
        <f t="shared" si="340"/>
        <v>0.54061666666666675</v>
      </c>
      <c r="E744" s="25">
        <v>0.54061666666666675</v>
      </c>
      <c r="F744" s="23">
        <v>0.17008131764340573</v>
      </c>
      <c r="G744" s="3">
        <v>20096317</v>
      </c>
      <c r="H744" s="5">
        <v>23842485000</v>
      </c>
      <c r="I744" s="6">
        <v>6966570000000000</v>
      </c>
      <c r="J744" s="4">
        <v>54337441052</v>
      </c>
      <c r="K744" s="7">
        <f t="shared" si="349"/>
        <v>0.90794419082794153</v>
      </c>
      <c r="L744" s="7">
        <f t="shared" si="350"/>
        <v>2.0751823911573513</v>
      </c>
      <c r="M744" s="7">
        <f t="shared" si="351"/>
        <v>3.0113049483718783</v>
      </c>
      <c r="N744" s="7">
        <f t="shared" si="352"/>
        <v>5.9944315303571711</v>
      </c>
    </row>
    <row r="745" spans="1:14" x14ac:dyDescent="0.25">
      <c r="A745" s="2" t="s">
        <v>128</v>
      </c>
      <c r="B745" s="2" t="s">
        <v>15</v>
      </c>
      <c r="C745" s="24">
        <v>0.31420000000000003</v>
      </c>
      <c r="D745" s="25">
        <f t="shared" si="340"/>
        <v>0.56700000000000006</v>
      </c>
      <c r="E745" s="25">
        <v>0.56700000000000006</v>
      </c>
      <c r="F745" s="23">
        <v>2.3409078343561651E-2</v>
      </c>
      <c r="G745" s="3">
        <v>20557683</v>
      </c>
      <c r="H745" s="5">
        <v>24607550000</v>
      </c>
      <c r="I745" s="6">
        <v>6962120000000000</v>
      </c>
      <c r="J745" s="4">
        <v>55699400206</v>
      </c>
      <c r="K745" s="7">
        <f t="shared" si="349"/>
        <v>0.9160481883919992</v>
      </c>
      <c r="L745" s="7">
        <f t="shared" si="350"/>
        <v>2.0273142854203297</v>
      </c>
      <c r="M745" s="7">
        <f t="shared" si="351"/>
        <v>3.0175076655542536</v>
      </c>
      <c r="N745" s="7">
        <f t="shared" si="352"/>
        <v>5.9608701393665822</v>
      </c>
    </row>
    <row r="746" spans="1:14" x14ac:dyDescent="0.25">
      <c r="A746" s="2" t="s">
        <v>128</v>
      </c>
      <c r="B746" s="2" t="s">
        <v>16</v>
      </c>
      <c r="C746" s="24">
        <v>0.38119999999999998</v>
      </c>
      <c r="D746" s="25">
        <f t="shared" si="340"/>
        <v>0.57426666666666659</v>
      </c>
      <c r="E746" s="25">
        <v>0.57426666666666659</v>
      </c>
      <c r="F746" s="23">
        <v>-0.10518951508341268</v>
      </c>
      <c r="G746" s="3">
        <v>21016901</v>
      </c>
      <c r="H746" s="5">
        <v>25227506000</v>
      </c>
      <c r="I746" s="6">
        <v>7272570000000000</v>
      </c>
      <c r="J746" s="4">
        <v>55119456882</v>
      </c>
      <c r="K746" s="7">
        <f t="shared" si="349"/>
        <v>0.91860699581599692</v>
      </c>
      <c r="L746" s="7">
        <f t="shared" si="350"/>
        <v>2.0714429300369646</v>
      </c>
      <c r="M746" s="7">
        <f t="shared" si="351"/>
        <v>2.9208434437671387</v>
      </c>
      <c r="N746" s="7">
        <f t="shared" si="352"/>
        <v>5.9108933696200996</v>
      </c>
    </row>
    <row r="747" spans="1:14" x14ac:dyDescent="0.25">
      <c r="A747" s="2" t="s">
        <v>128</v>
      </c>
      <c r="B747" s="2" t="s">
        <v>17</v>
      </c>
      <c r="C747" s="24">
        <v>0.60819999999999996</v>
      </c>
      <c r="D747" s="25">
        <f t="shared" si="340"/>
        <v>0.55001666666666671</v>
      </c>
      <c r="E747" s="25">
        <v>0.55001666666666671</v>
      </c>
      <c r="F747" s="23">
        <v>0.48728816117561125</v>
      </c>
      <c r="G747" s="3">
        <v>21474549</v>
      </c>
      <c r="H747" s="5">
        <v>25152576000</v>
      </c>
      <c r="I747" s="6">
        <v>7711860000000000</v>
      </c>
      <c r="J747" s="4">
        <v>53774217672</v>
      </c>
      <c r="K747" s="7">
        <f t="shared" si="349"/>
        <v>0.89636012211696903</v>
      </c>
      <c r="L747" s="7">
        <f t="shared" si="350"/>
        <v>2.1497542991413625</v>
      </c>
      <c r="M747" s="7">
        <f t="shared" si="351"/>
        <v>2.7888302309263393</v>
      </c>
      <c r="N747" s="7">
        <f t="shared" si="352"/>
        <v>5.8349446521846708</v>
      </c>
    </row>
    <row r="748" spans="1:14" x14ac:dyDescent="0.25">
      <c r="A748" s="2" t="s">
        <v>128</v>
      </c>
      <c r="B748" s="2" t="s">
        <v>18</v>
      </c>
      <c r="C748" s="24">
        <v>0.59920000000000007</v>
      </c>
      <c r="D748" s="25">
        <f t="shared" si="340"/>
        <v>0.47564999999999996</v>
      </c>
      <c r="E748" s="25">
        <v>0.47564999999999996</v>
      </c>
      <c r="F748" s="23">
        <v>3.3059461565940307E-2</v>
      </c>
      <c r="G748" s="3">
        <v>21931084</v>
      </c>
      <c r="H748" s="5">
        <v>25871927000</v>
      </c>
      <c r="I748" s="6">
        <v>8091450000000000</v>
      </c>
      <c r="J748" s="4">
        <v>58065989358</v>
      </c>
      <c r="K748" s="7">
        <f t="shared" si="349"/>
        <v>0.90280257213561921</v>
      </c>
      <c r="L748" s="7">
        <f t="shared" si="350"/>
        <v>2.2086148988181553</v>
      </c>
      <c r="M748" s="7">
        <f t="shared" si="351"/>
        <v>2.9487215265852043</v>
      </c>
      <c r="N748" s="7">
        <f t="shared" si="352"/>
        <v>6.0601389975389788</v>
      </c>
    </row>
    <row r="749" spans="1:14" x14ac:dyDescent="0.25">
      <c r="A749" s="2" t="s">
        <v>128</v>
      </c>
      <c r="B749" s="2" t="s">
        <v>19</v>
      </c>
      <c r="C749" s="24">
        <v>0.99879999999999991</v>
      </c>
      <c r="D749" s="25">
        <f t="shared" si="340"/>
        <v>0.39666666666666667</v>
      </c>
      <c r="E749" s="25">
        <v>0.39666666666666667</v>
      </c>
      <c r="F749" s="23">
        <v>-0.2314018735657476</v>
      </c>
      <c r="G749" s="3">
        <v>22385650</v>
      </c>
      <c r="H749" s="5">
        <v>27014894000</v>
      </c>
      <c r="I749" s="6">
        <v>8629540000000000</v>
      </c>
      <c r="J749" s="4">
        <v>56349567313</v>
      </c>
      <c r="K749" s="7">
        <f t="shared" si="349"/>
        <v>0.92354416217854252</v>
      </c>
      <c r="L749" s="7">
        <f t="shared" si="350"/>
        <v>2.3076592328757797</v>
      </c>
      <c r="M749" s="7">
        <f t="shared" si="351"/>
        <v>2.8034505808826173</v>
      </c>
      <c r="N749" s="7">
        <f t="shared" si="352"/>
        <v>6.0346539759369398</v>
      </c>
    </row>
    <row r="750" spans="1:14" x14ac:dyDescent="0.25">
      <c r="A750" s="2" t="s">
        <v>128</v>
      </c>
      <c r="B750" s="2" t="s">
        <v>20</v>
      </c>
      <c r="C750" s="24">
        <v>0.50039999999999996</v>
      </c>
      <c r="D750" s="25">
        <f t="shared" si="340"/>
        <v>0.26758333333333328</v>
      </c>
      <c r="E750" s="25">
        <v>0.26758333333333328</v>
      </c>
      <c r="F750" s="23">
        <v>0.35746092771435434</v>
      </c>
      <c r="G750" s="3">
        <v>22837743</v>
      </c>
      <c r="H750" s="5">
        <v>28599744000</v>
      </c>
      <c r="I750" s="6">
        <v>9477710000000000</v>
      </c>
      <c r="J750" s="4">
        <v>59203901218</v>
      </c>
      <c r="K750" s="7">
        <f t="shared" si="349"/>
        <v>0.9583696971200375</v>
      </c>
      <c r="L750" s="7">
        <f t="shared" si="350"/>
        <v>2.484299635172758</v>
      </c>
      <c r="M750" s="7">
        <f t="shared" si="351"/>
        <v>2.887148832740718</v>
      </c>
      <c r="N750" s="7">
        <f t="shared" si="352"/>
        <v>6.3298181650335135</v>
      </c>
    </row>
    <row r="751" spans="1:14" x14ac:dyDescent="0.25">
      <c r="A751" s="2" t="s">
        <v>128</v>
      </c>
      <c r="B751" s="2" t="s">
        <v>21</v>
      </c>
      <c r="C751" s="24">
        <v>0.35780000000000001</v>
      </c>
      <c r="D751" s="25">
        <f t="shared" si="340"/>
        <v>0.23599999999999999</v>
      </c>
      <c r="E751" s="25">
        <v>0.23599999999999999</v>
      </c>
      <c r="F751" s="23">
        <v>49801.520507084264</v>
      </c>
      <c r="G751" s="3">
        <v>23288564</v>
      </c>
      <c r="H751" s="5">
        <v>30126836000</v>
      </c>
      <c r="I751" s="6">
        <v>9440670000000000</v>
      </c>
      <c r="J751" s="4">
        <v>58217070432</v>
      </c>
      <c r="K751" s="7">
        <f t="shared" si="349"/>
        <v>0.98999937849862063</v>
      </c>
      <c r="L751" s="7">
        <f t="shared" si="350"/>
        <v>2.4266874706956822</v>
      </c>
      <c r="M751" s="7">
        <f t="shared" si="351"/>
        <v>2.7840668905092838</v>
      </c>
      <c r="N751" s="7">
        <f t="shared" si="352"/>
        <v>6.2007537397035861</v>
      </c>
    </row>
    <row r="752" spans="1:14" x14ac:dyDescent="0.25">
      <c r="A752" s="2" t="s">
        <v>128</v>
      </c>
      <c r="B752" s="2" t="s">
        <v>22</v>
      </c>
      <c r="C752" s="24">
        <v>0.23569999999999999</v>
      </c>
      <c r="D752" s="25">
        <f t="shared" si="340"/>
        <v>0.21261666666666668</v>
      </c>
      <c r="E752" s="25">
        <v>0.21261666666666668</v>
      </c>
      <c r="F752" s="23">
        <v>0.14135992166422717</v>
      </c>
      <c r="G752" s="3">
        <v>23739841</v>
      </c>
      <c r="H752" s="5">
        <v>31023138000</v>
      </c>
      <c r="I752" s="6">
        <v>8532480000000000</v>
      </c>
      <c r="J752" s="4">
        <v>53953074215</v>
      </c>
      <c r="K752" s="7">
        <f t="shared" si="349"/>
        <v>1.0000737492777501</v>
      </c>
      <c r="L752" s="7">
        <f t="shared" si="350"/>
        <v>2.1515488652669732</v>
      </c>
      <c r="M752" s="7">
        <f t="shared" si="351"/>
        <v>2.5311064941665746</v>
      </c>
      <c r="N752" s="7">
        <f t="shared" si="352"/>
        <v>5.6827291087112979</v>
      </c>
    </row>
    <row r="753" spans="1:14" x14ac:dyDescent="0.25">
      <c r="A753" s="2" t="s">
        <v>128</v>
      </c>
      <c r="B753" s="2" t="s">
        <v>23</v>
      </c>
      <c r="C753" s="24">
        <v>0.16200000000000001</v>
      </c>
      <c r="D753" s="25">
        <f t="shared" si="340"/>
        <v>0.19991666666666666</v>
      </c>
      <c r="E753" s="25">
        <v>0.19991666666666666</v>
      </c>
      <c r="F753" s="23">
        <v>0.75519610948370652</v>
      </c>
      <c r="G753" s="3">
        <v>24192446</v>
      </c>
      <c r="H753" s="5">
        <v>32376343000</v>
      </c>
      <c r="I753" s="6">
        <v>9363500000000000</v>
      </c>
      <c r="J753" s="4">
        <v>56542978912</v>
      </c>
      <c r="K753" s="7">
        <f t="shared" si="349"/>
        <v>1.0241701665657461</v>
      </c>
      <c r="L753" s="7">
        <f t="shared" si="350"/>
        <v>2.3169260659497408</v>
      </c>
      <c r="M753" s="7">
        <f t="shared" si="351"/>
        <v>2.6029806115031828</v>
      </c>
      <c r="N753" s="7">
        <f t="shared" si="352"/>
        <v>5.94407684401867</v>
      </c>
    </row>
    <row r="754" spans="1:14" x14ac:dyDescent="0.25">
      <c r="A754" s="2" t="s">
        <v>128</v>
      </c>
      <c r="B754" s="2" t="s">
        <v>24</v>
      </c>
      <c r="C754" s="24">
        <v>0.12529999999999999</v>
      </c>
      <c r="D754" s="25">
        <f t="shared" si="340"/>
        <v>0.19568333333333335</v>
      </c>
      <c r="E754" s="25">
        <v>0.19568333333333335</v>
      </c>
      <c r="F754" s="23">
        <v>0.31861603840130925</v>
      </c>
      <c r="G754" s="3">
        <v>24646472</v>
      </c>
      <c r="H754" s="5">
        <v>33332826000</v>
      </c>
      <c r="I754" s="6">
        <v>9221760000000000</v>
      </c>
      <c r="J754" s="4">
        <v>56694100111</v>
      </c>
      <c r="K754" s="7">
        <f t="shared" si="349"/>
        <v>1.0350027002777349</v>
      </c>
      <c r="L754" s="7">
        <f t="shared" si="350"/>
        <v>2.239818332954151</v>
      </c>
      <c r="M754" s="7">
        <f t="shared" si="351"/>
        <v>2.5618584695692044</v>
      </c>
      <c r="N754" s="7">
        <f t="shared" si="352"/>
        <v>5.8366795028010898</v>
      </c>
    </row>
    <row r="755" spans="1:14" x14ac:dyDescent="0.25">
      <c r="A755" s="2" t="s">
        <v>128</v>
      </c>
      <c r="B755" s="2" t="s">
        <v>25</v>
      </c>
      <c r="C755" s="24">
        <v>0.2243</v>
      </c>
      <c r="D755" s="25">
        <f t="shared" si="340"/>
        <v>0.20596666666666666</v>
      </c>
      <c r="E755" s="25">
        <v>0.20596666666666666</v>
      </c>
      <c r="F755" s="23">
        <v>-8.7985264620004111E-2</v>
      </c>
      <c r="G755" s="3">
        <v>25100408</v>
      </c>
      <c r="H755" s="4">
        <v>32021407000</v>
      </c>
      <c r="I755" s="6">
        <v>8151360000000000</v>
      </c>
      <c r="J755" s="4">
        <v>48904744275</v>
      </c>
      <c r="K755" s="7">
        <f t="shared" ref="K755" si="353">H755/G755/food/365</f>
        <v>0.97630101012122916</v>
      </c>
      <c r="L755" s="7">
        <f t="shared" ref="L755" si="354">I755/G755/btu/365</f>
        <v>1.9440303197978557</v>
      </c>
      <c r="M755" s="7">
        <f t="shared" ref="M755" si="355">J755/G755/mangoods/365</f>
        <v>2.1699125911889858</v>
      </c>
      <c r="N755" s="7">
        <f t="shared" ref="N755" si="356">SUM(K755:M755)</f>
        <v>5.0902439211080708</v>
      </c>
    </row>
    <row r="756" spans="1:14" x14ac:dyDescent="0.25">
      <c r="A756" s="2" t="s">
        <v>128</v>
      </c>
      <c r="B756" s="2" t="s">
        <v>26</v>
      </c>
      <c r="C756" s="24">
        <v>0.31090000000000001</v>
      </c>
      <c r="D756" s="25">
        <f t="shared" si="340"/>
        <v>0.22098333333333334</v>
      </c>
      <c r="E756" s="25">
        <v>0.22098333333333334</v>
      </c>
      <c r="F756" s="23">
        <v>0.13479475165837274</v>
      </c>
      <c r="G756" s="3">
        <v>25551624</v>
      </c>
      <c r="H756" s="4">
        <v>31237980000</v>
      </c>
      <c r="I756" s="6">
        <v>7329920000000000</v>
      </c>
      <c r="J756" s="4">
        <v>45279104849</v>
      </c>
      <c r="K756" s="7">
        <f t="shared" ref="K756:K764" si="357">H756/G756/food/365</f>
        <v>0.93559640278867118</v>
      </c>
      <c r="L756" s="7">
        <f t="shared" ref="L756:L764" si="358">I756/G756/btu/365</f>
        <v>1.7172537271421713</v>
      </c>
      <c r="M756" s="7">
        <f t="shared" ref="M756:M764" si="359">J756/G756/mangoods/365</f>
        <v>1.973564628298127</v>
      </c>
      <c r="N756" s="7">
        <f t="shared" ref="N756:N764" si="360">SUM(K756:M756)</f>
        <v>4.6264147582289699</v>
      </c>
    </row>
    <row r="757" spans="1:14" x14ac:dyDescent="0.25">
      <c r="A757" s="2" t="s">
        <v>128</v>
      </c>
      <c r="B757" s="2" t="s">
        <v>27</v>
      </c>
      <c r="C757" s="24">
        <v>0.2175</v>
      </c>
      <c r="D757" s="25">
        <f t="shared" si="340"/>
        <v>0.21430000000000002</v>
      </c>
      <c r="E757" s="25">
        <v>0.21430000000000002</v>
      </c>
      <c r="F757" s="23">
        <v>-0.99998446761982851</v>
      </c>
      <c r="G757" s="3">
        <v>25996594</v>
      </c>
      <c r="H757" s="4">
        <v>30044462000</v>
      </c>
      <c r="I757" s="6">
        <v>8071220000000000</v>
      </c>
      <c r="J757" s="4">
        <v>56083669342</v>
      </c>
      <c r="K757" s="7">
        <f t="shared" si="357"/>
        <v>0.88444756139018921</v>
      </c>
      <c r="L757" s="7">
        <f t="shared" si="358"/>
        <v>1.8585595228892544</v>
      </c>
      <c r="M757" s="7">
        <f t="shared" si="359"/>
        <v>2.4026582224019188</v>
      </c>
      <c r="N757" s="7">
        <f t="shared" si="360"/>
        <v>5.1456653066813622</v>
      </c>
    </row>
    <row r="758" spans="1:14" x14ac:dyDescent="0.25">
      <c r="A758" s="2" t="s">
        <v>128</v>
      </c>
      <c r="B758" s="2" t="s">
        <v>28</v>
      </c>
      <c r="C758" s="24">
        <v>0.1595</v>
      </c>
      <c r="D758" s="25">
        <f t="shared" si="340"/>
        <v>0.22503333333333334</v>
      </c>
      <c r="E758" s="25">
        <v>0.22503333333333334</v>
      </c>
      <c r="F758" s="23">
        <v>-0.14935577222741636</v>
      </c>
      <c r="G758" s="3">
        <v>26432447</v>
      </c>
      <c r="H758" s="4">
        <v>33436642000</v>
      </c>
      <c r="I758" s="6">
        <v>8021240000000000</v>
      </c>
      <c r="J758" s="4">
        <v>59455101798</v>
      </c>
      <c r="K758" s="7">
        <f t="shared" si="357"/>
        <v>0.96807586773815157</v>
      </c>
      <c r="L758" s="7">
        <f t="shared" si="358"/>
        <v>1.8165940266681682</v>
      </c>
      <c r="M758" s="7">
        <f t="shared" si="359"/>
        <v>2.5050926077469677</v>
      </c>
      <c r="N758" s="7">
        <f t="shared" si="360"/>
        <v>5.2897625021532875</v>
      </c>
    </row>
    <row r="759" spans="1:14" x14ac:dyDescent="0.25">
      <c r="A759" s="2" t="s">
        <v>128</v>
      </c>
      <c r="B759" s="2" t="s">
        <v>29</v>
      </c>
      <c r="C759" s="24">
        <v>0.1366</v>
      </c>
      <c r="D759" s="25" t="e">
        <f>IF(#REF!=A759,AVERAGE(C759:C764),"--")</f>
        <v>#REF!</v>
      </c>
      <c r="E759" s="25">
        <v>0.24193333333333333</v>
      </c>
      <c r="F759" s="23">
        <v>0.86861310812338521</v>
      </c>
      <c r="G759" s="3">
        <v>26850194</v>
      </c>
      <c r="H759" s="4">
        <v>33517026000</v>
      </c>
      <c r="I759" s="6">
        <v>7964620000000000</v>
      </c>
      <c r="J759" s="4">
        <v>63813765892</v>
      </c>
      <c r="K759" s="7">
        <f t="shared" si="357"/>
        <v>0.95530523407050871</v>
      </c>
      <c r="L759" s="7">
        <f t="shared" si="358"/>
        <v>1.7757072712757676</v>
      </c>
      <c r="M759" s="7">
        <f t="shared" si="359"/>
        <v>2.6469087842697268</v>
      </c>
      <c r="N759" s="7">
        <f t="shared" si="360"/>
        <v>5.3779212896160029</v>
      </c>
    </row>
    <row r="760" spans="1:14" x14ac:dyDescent="0.25">
      <c r="A760" s="2" t="s">
        <v>128</v>
      </c>
      <c r="B760" s="2" t="s">
        <v>30</v>
      </c>
      <c r="C760" s="24">
        <v>0.187</v>
      </c>
      <c r="D760" s="25" t="e">
        <f>IF(#REF!=A760,AVERAGE(C760:C764),"--")</f>
        <v>#REF!</v>
      </c>
      <c r="E760" s="25">
        <v>0.25428333333333336</v>
      </c>
      <c r="F760" s="23">
        <v>4.344031424288386E-2</v>
      </c>
      <c r="G760" s="3">
        <v>27247610</v>
      </c>
      <c r="H760" s="4">
        <v>34769584000</v>
      </c>
      <c r="I760" s="6">
        <v>7708440000000000</v>
      </c>
      <c r="J760" s="4">
        <v>65882362578</v>
      </c>
      <c r="K760" s="7">
        <f t="shared" si="357"/>
        <v>0.97655158441127443</v>
      </c>
      <c r="L760" s="7">
        <f t="shared" si="358"/>
        <v>1.6935258216097819</v>
      </c>
      <c r="M760" s="7">
        <f t="shared" si="359"/>
        <v>2.692853820632847</v>
      </c>
      <c r="N760" s="7">
        <f t="shared" si="360"/>
        <v>5.3629312266539033</v>
      </c>
    </row>
    <row r="761" spans="1:14" x14ac:dyDescent="0.25">
      <c r="A761" s="2" t="s">
        <v>128</v>
      </c>
      <c r="B761" s="2" t="s">
        <v>31</v>
      </c>
      <c r="C761" s="24">
        <v>0.31440000000000001</v>
      </c>
      <c r="D761" s="25" t="e">
        <f>IF(#REF!=A761,AVERAGE(C761:C764),"--")</f>
        <v>#REF!</v>
      </c>
      <c r="E761" s="25">
        <v>0.29085000000000005</v>
      </c>
      <c r="F761" s="23">
        <v>-5.8775021984664999E-2</v>
      </c>
      <c r="G761" s="3">
        <v>27635832</v>
      </c>
      <c r="H761" s="4">
        <v>35044947000</v>
      </c>
      <c r="I761">
        <v>7705680000000000</v>
      </c>
      <c r="J761" s="4">
        <v>66749605855</v>
      </c>
      <c r="K761" s="7">
        <f t="shared" si="357"/>
        <v>0.97045850947819934</v>
      </c>
      <c r="L761" s="7">
        <f t="shared" si="358"/>
        <v>1.6691377015298345</v>
      </c>
      <c r="M761" s="7">
        <f t="shared" si="359"/>
        <v>2.6899746676625207</v>
      </c>
      <c r="N761" s="7">
        <f t="shared" si="360"/>
        <v>5.3295708786705545</v>
      </c>
    </row>
    <row r="762" spans="1:14" x14ac:dyDescent="0.25">
      <c r="A762" s="2" t="s">
        <v>128</v>
      </c>
      <c r="B762" s="2" t="s">
        <v>32</v>
      </c>
      <c r="C762" s="24">
        <v>0.27079999999999999</v>
      </c>
      <c r="D762" s="25" t="e">
        <f>IF(#REF!=A762,AVERAGE(C762:C764),"--")</f>
        <v>#REF!</v>
      </c>
      <c r="E762" s="25">
        <v>0.34206666666666669</v>
      </c>
      <c r="F762" s="23">
        <v>-0.12349302754303026</v>
      </c>
      <c r="G762" s="3">
        <v>28031009</v>
      </c>
      <c r="H762" s="4">
        <v>36233628000</v>
      </c>
      <c r="I762">
        <v>7569730000000000</v>
      </c>
      <c r="J762" s="4">
        <v>62449599768</v>
      </c>
      <c r="K762" s="7">
        <f t="shared" si="357"/>
        <v>0.98922981943619637</v>
      </c>
      <c r="L762" s="7">
        <f t="shared" si="358"/>
        <v>1.6165732919244307</v>
      </c>
      <c r="M762" s="7">
        <f t="shared" si="359"/>
        <v>2.4812067671740561</v>
      </c>
      <c r="N762" s="7">
        <f t="shared" si="360"/>
        <v>5.0870098785346833</v>
      </c>
    </row>
    <row r="763" spans="1:14" x14ac:dyDescent="0.25">
      <c r="A763" s="2" t="s">
        <v>128</v>
      </c>
      <c r="B763" s="2" t="s">
        <v>33</v>
      </c>
      <c r="C763" s="24">
        <v>0.28190000000000004</v>
      </c>
      <c r="D763" s="25" t="e">
        <f>IF(#REF!=A763,AVERAGE(C763:C764),"--")</f>
        <v>#REF!</v>
      </c>
      <c r="E763" s="25">
        <v>0.49983333333333335</v>
      </c>
      <c r="F763" s="23">
        <v>0.24170580954500576</v>
      </c>
      <c r="G763" s="3">
        <v>28439940</v>
      </c>
      <c r="H763" s="4">
        <v>37067264000</v>
      </c>
      <c r="I763">
        <v>7256780000000000</v>
      </c>
      <c r="J763" s="4">
        <v>60989028740</v>
      </c>
      <c r="K763" s="7">
        <f t="shared" si="357"/>
        <v>0.9974381251022908</v>
      </c>
      <c r="L763" s="7">
        <f t="shared" si="358"/>
        <v>1.5274571022870067</v>
      </c>
      <c r="M763" s="7">
        <f t="shared" si="359"/>
        <v>2.3883340471848151</v>
      </c>
      <c r="N763" s="7">
        <f t="shared" si="360"/>
        <v>4.9132292745741122</v>
      </c>
    </row>
    <row r="764" spans="1:14" x14ac:dyDescent="0.25">
      <c r="A764" s="2" t="s">
        <v>128</v>
      </c>
      <c r="B764" s="2" t="s">
        <v>34</v>
      </c>
      <c r="C764" s="24">
        <v>0.26090000000000002</v>
      </c>
      <c r="D764" s="25" t="e">
        <f>IF(#REF!=A764,AVERAGE(C764:C764),"--")</f>
        <v>#REF!</v>
      </c>
      <c r="E764" s="25">
        <v>0.8777666666666667</v>
      </c>
      <c r="F764" s="23">
        <v>0.31998813480621058</v>
      </c>
      <c r="G764" s="3">
        <v>28888369</v>
      </c>
      <c r="H764" s="4">
        <v>40151301000</v>
      </c>
      <c r="I764">
        <v>7545070000000000</v>
      </c>
      <c r="J764" s="4">
        <v>63156969910</v>
      </c>
      <c r="K764" s="7">
        <f t="shared" si="357"/>
        <v>1.0636548093492784</v>
      </c>
      <c r="L764" s="7">
        <f t="shared" si="358"/>
        <v>1.5634859810558124</v>
      </c>
      <c r="M764" s="7">
        <f t="shared" si="359"/>
        <v>2.4348392343545751</v>
      </c>
      <c r="N764" s="7">
        <f t="shared" si="360"/>
        <v>5.0619800247596656</v>
      </c>
    </row>
    <row r="765" spans="1:14" x14ac:dyDescent="0.25">
      <c r="A765" s="2" t="s">
        <v>63</v>
      </c>
      <c r="B765" s="2" t="s">
        <v>22</v>
      </c>
      <c r="C765" s="24">
        <v>4.1171023577173706E-2</v>
      </c>
      <c r="D765" s="25">
        <f t="shared" si="340"/>
        <v>2.7992741015330072E-2</v>
      </c>
      <c r="E765" s="25">
        <v>2.7992741015330072E-2</v>
      </c>
      <c r="F765" s="23">
        <v>9.7948940165384801E-2</v>
      </c>
      <c r="G765" s="3">
        <v>79035871</v>
      </c>
      <c r="H765" s="4">
        <v>20317537691</v>
      </c>
      <c r="I765">
        <v>1066841972593230.1</v>
      </c>
      <c r="J765" s="4">
        <v>7674196676.3709698</v>
      </c>
      <c r="K765" s="7">
        <f t="shared" ref="K765:K767" si="361">H765/G765/food/365</f>
        <v>0.19673015732940449</v>
      </c>
      <c r="L765" s="7">
        <f t="shared" ref="L765:L767" si="362">I765/G765/btu/365</f>
        <v>8.0803391788670173E-2</v>
      </c>
      <c r="M765" s="7">
        <f t="shared" ref="M765:M767" si="363">J765/G765/mangoods/365</f>
        <v>0.10813859183198099</v>
      </c>
      <c r="N765" s="7">
        <f t="shared" ref="N765:N767" si="364">SUM(K765:M765)</f>
        <v>0.38567214095005564</v>
      </c>
    </row>
    <row r="766" spans="1:14" x14ac:dyDescent="0.25">
      <c r="A766" s="2" t="s">
        <v>63</v>
      </c>
      <c r="B766" s="2" t="s">
        <v>23</v>
      </c>
      <c r="C766" s="24">
        <v>-1.7103372785111499E-2</v>
      </c>
      <c r="D766" s="25">
        <f t="shared" si="340"/>
        <v>3.4938524471278903E-2</v>
      </c>
      <c r="E766" s="25">
        <v>3.4938524471278903E-2</v>
      </c>
      <c r="F766" s="23">
        <v>0.15740573251549872</v>
      </c>
      <c r="G766" s="3">
        <v>79910412</v>
      </c>
      <c r="H766" s="4">
        <v>21342291188</v>
      </c>
      <c r="I766">
        <v>1191000526209130</v>
      </c>
      <c r="J766" s="4">
        <v>8570849782.7480698</v>
      </c>
      <c r="K766" s="7">
        <f t="shared" si="361"/>
        <v>0.2043910054659864</v>
      </c>
      <c r="L766" s="7">
        <f t="shared" si="362"/>
        <v>8.9220021708316125E-2</v>
      </c>
      <c r="M766" s="7">
        <f t="shared" si="363"/>
        <v>0.11945175700692892</v>
      </c>
      <c r="N766" s="7">
        <f t="shared" si="364"/>
        <v>0.41306278418123143</v>
      </c>
    </row>
    <row r="767" spans="1:14" x14ac:dyDescent="0.25">
      <c r="A767" s="2" t="s">
        <v>63</v>
      </c>
      <c r="B767" s="2" t="s">
        <v>24</v>
      </c>
      <c r="C767" s="24">
        <v>-4.3154451172813697E-3</v>
      </c>
      <c r="D767" s="25">
        <f t="shared" si="340"/>
        <v>5.015244852060529E-2</v>
      </c>
      <c r="E767" s="25">
        <v>5.015244852060529E-2</v>
      </c>
      <c r="F767" s="23">
        <v>0.1260389582711734</v>
      </c>
      <c r="G767" s="3">
        <v>80742499</v>
      </c>
      <c r="H767" s="4">
        <v>21997333071</v>
      </c>
      <c r="I767">
        <v>1370534344742910</v>
      </c>
      <c r="J767" s="4">
        <v>9543392962.6324005</v>
      </c>
      <c r="K767" s="7">
        <f t="shared" si="361"/>
        <v>0.20849322772719248</v>
      </c>
      <c r="L767" s="7">
        <f t="shared" si="362"/>
        <v>0.10161117591926258</v>
      </c>
      <c r="M767" s="7">
        <f t="shared" si="363"/>
        <v>0.13163538516490814</v>
      </c>
      <c r="N767" s="7">
        <f t="shared" si="364"/>
        <v>0.44173978881136322</v>
      </c>
    </row>
    <row r="768" spans="1:14" x14ac:dyDescent="0.25">
      <c r="A768" s="2" t="s">
        <v>63</v>
      </c>
      <c r="B768" s="2" t="s">
        <v>25</v>
      </c>
      <c r="C768" s="24">
        <v>3.83082838168467E-2</v>
      </c>
      <c r="D768" s="25">
        <f t="shared" si="340"/>
        <v>6.4779104203049553E-2</v>
      </c>
      <c r="E768" s="25">
        <v>6.4779104203049553E-2</v>
      </c>
      <c r="F768" s="23">
        <v>0.11116158174981705</v>
      </c>
      <c r="G768" s="3">
        <v>81534407</v>
      </c>
      <c r="H768" s="4">
        <v>24331360559</v>
      </c>
      <c r="I768">
        <v>1444218562410530</v>
      </c>
      <c r="J768" s="4">
        <v>10649997309.277599</v>
      </c>
      <c r="K768" s="7">
        <f t="shared" ref="K768" si="365">H768/G768/food/365</f>
        <v>0.2283755395617792</v>
      </c>
      <c r="L768" s="7">
        <f t="shared" ref="L768" si="366">I768/G768/btu/365</f>
        <v>0.10603414692967982</v>
      </c>
      <c r="M768" s="7">
        <f t="shared" ref="M768" si="367">J768/G768/mangoods/365</f>
        <v>0.14547240190715185</v>
      </c>
      <c r="N768" s="7">
        <f t="shared" ref="N768" si="368">SUM(K768:M768)</f>
        <v>0.47988208839861091</v>
      </c>
    </row>
    <row r="769" spans="1:14" x14ac:dyDescent="0.25">
      <c r="A769" s="2" t="s">
        <v>63</v>
      </c>
      <c r="B769" s="2" t="s">
        <v>26</v>
      </c>
      <c r="C769" s="24">
        <v>3.2346481729392397E-2</v>
      </c>
      <c r="D769" s="25">
        <f t="shared" si="340"/>
        <v>9.6920137479321267E-2</v>
      </c>
      <c r="E769" s="25">
        <v>9.6920137479321267E-2</v>
      </c>
      <c r="F769" s="23">
        <v>0.26646529796511631</v>
      </c>
      <c r="G769" s="3">
        <v>82301656</v>
      </c>
      <c r="H769" s="4">
        <v>25693153028</v>
      </c>
      <c r="I769">
        <v>1572179279697670</v>
      </c>
      <c r="J769" s="4">
        <v>11878401418.845301</v>
      </c>
      <c r="K769" s="7">
        <f t="shared" ref="K769:K778" si="369">H769/G769/food/365</f>
        <v>0.23890923555355981</v>
      </c>
      <c r="L769" s="7">
        <f t="shared" ref="L769:L778" si="370">I769/G769/btu/365</f>
        <v>0.11435291386366297</v>
      </c>
      <c r="M769" s="7">
        <f t="shared" ref="M769:M778" si="371">J769/G769/mangoods/365</f>
        <v>0.16073907041800031</v>
      </c>
      <c r="N769" s="7">
        <f t="shared" ref="N769:N778" si="372">SUM(K769:M769)</f>
        <v>0.51400121983522307</v>
      </c>
    </row>
    <row r="770" spans="1:14" x14ac:dyDescent="0.25">
      <c r="A770" s="2" t="s">
        <v>63</v>
      </c>
      <c r="B770" s="2" t="s">
        <v>27</v>
      </c>
      <c r="C770" s="24">
        <v>7.7549474870960505E-2</v>
      </c>
      <c r="D770" s="25">
        <f t="shared" si="340"/>
        <v>0.10272402835756635</v>
      </c>
      <c r="E770" s="25">
        <v>0.10272402835756635</v>
      </c>
      <c r="F770" s="23">
        <v>9.6494216802654131E-2</v>
      </c>
      <c r="G770" s="3">
        <v>83062821</v>
      </c>
      <c r="H770" s="4">
        <v>27583647156</v>
      </c>
      <c r="I770">
        <v>1893519314784300</v>
      </c>
      <c r="J770" s="4">
        <v>13168891535.5767</v>
      </c>
      <c r="K770" s="7">
        <f t="shared" si="369"/>
        <v>0.25413771515141348</v>
      </c>
      <c r="L770" s="7">
        <f t="shared" si="370"/>
        <v>0.13646359364753413</v>
      </c>
      <c r="M770" s="7">
        <f t="shared" si="371"/>
        <v>0.17656904677997384</v>
      </c>
      <c r="N770" s="7">
        <f t="shared" si="372"/>
        <v>0.56717035557892148</v>
      </c>
    </row>
    <row r="771" spans="1:14" x14ac:dyDescent="0.25">
      <c r="A771" s="2" t="s">
        <v>63</v>
      </c>
      <c r="B771" s="2" t="s">
        <v>28</v>
      </c>
      <c r="C771" s="24">
        <v>8.2845724312866686E-2</v>
      </c>
      <c r="D771" s="25">
        <f t="shared" si="340"/>
        <v>0.10514489335871324</v>
      </c>
      <c r="E771" s="25">
        <v>0.10514489335871324</v>
      </c>
      <c r="F771" s="23">
        <v>0.23385012919896631</v>
      </c>
      <c r="G771" s="3">
        <v>83832661</v>
      </c>
      <c r="H771" s="4">
        <v>28386320016</v>
      </c>
      <c r="I771">
        <v>2061191806873350</v>
      </c>
      <c r="J771" s="4">
        <v>14870347742.6229</v>
      </c>
      <c r="K771" s="7">
        <f t="shared" si="369"/>
        <v>0.25913134651394854</v>
      </c>
      <c r="L771" s="7">
        <f t="shared" si="370"/>
        <v>0.14718342227910361</v>
      </c>
      <c r="M771" s="7">
        <f t="shared" si="371"/>
        <v>0.19755130429576823</v>
      </c>
      <c r="N771" s="7">
        <f t="shared" si="372"/>
        <v>0.60386607308882034</v>
      </c>
    </row>
    <row r="772" spans="1:14" x14ac:dyDescent="0.25">
      <c r="A772" s="2" t="s">
        <v>63</v>
      </c>
      <c r="B772" s="2" t="s">
        <v>29</v>
      </c>
      <c r="C772" s="24">
        <v>7.4180171510846798E-2</v>
      </c>
      <c r="D772" s="25">
        <f t="shared" si="340"/>
        <v>0.12246682643501978</v>
      </c>
      <c r="E772" s="25">
        <v>0.12246682643501978</v>
      </c>
      <c r="F772" s="23">
        <v>0.14714692822585995</v>
      </c>
      <c r="G772" s="3">
        <v>84617540</v>
      </c>
      <c r="H772" s="4">
        <v>29713574226</v>
      </c>
      <c r="I772">
        <v>2227717593456060</v>
      </c>
      <c r="J772" s="4">
        <v>16856337275.044201</v>
      </c>
      <c r="K772" s="7">
        <f t="shared" si="369"/>
        <v>0.26873152053652832</v>
      </c>
      <c r="L772" s="7">
        <f t="shared" si="370"/>
        <v>0.15759900830274925</v>
      </c>
      <c r="M772" s="7">
        <f t="shared" si="371"/>
        <v>0.22185787323784617</v>
      </c>
      <c r="N772" s="7">
        <f t="shared" si="372"/>
        <v>0.6481884020771238</v>
      </c>
    </row>
    <row r="773" spans="1:14" x14ac:dyDescent="0.25">
      <c r="A773" s="2" t="s">
        <v>63</v>
      </c>
      <c r="B773" s="2" t="s">
        <v>30</v>
      </c>
      <c r="C773" s="24">
        <v>8.3444488977384199E-2</v>
      </c>
      <c r="D773" s="25" t="e">
        <f>IF(#REF!=A773,AVERAGE(C773:C778),"--")</f>
        <v>#REF!</v>
      </c>
      <c r="E773" s="25">
        <v>0.12526130350916523</v>
      </c>
      <c r="F773" s="23">
        <v>0.26776357218373925</v>
      </c>
      <c r="G773" s="3">
        <v>85419591</v>
      </c>
      <c r="H773" s="4">
        <v>30842740175</v>
      </c>
      <c r="I773">
        <v>2260307719942520</v>
      </c>
      <c r="J773" s="4">
        <v>18942236143.588902</v>
      </c>
      <c r="K773" s="7">
        <f t="shared" si="369"/>
        <v>0.27632461689047866</v>
      </c>
      <c r="L773" s="7">
        <f t="shared" si="370"/>
        <v>0.15840315291953425</v>
      </c>
      <c r="M773" s="7">
        <f t="shared" si="371"/>
        <v>0.24697090163286234</v>
      </c>
      <c r="N773" s="7">
        <f t="shared" si="372"/>
        <v>0.68169867144287521</v>
      </c>
    </row>
    <row r="774" spans="1:14" x14ac:dyDescent="0.25">
      <c r="A774" s="2" t="s">
        <v>63</v>
      </c>
      <c r="B774" s="2" t="s">
        <v>31</v>
      </c>
      <c r="C774" s="24">
        <v>0.23115448347447701</v>
      </c>
      <c r="D774" s="25" t="e">
        <f>IF(#REF!=A774,AVERAGE(C774:C778),"--")</f>
        <v>#REF!</v>
      </c>
      <c r="E774" s="25">
        <v>0.12234167994458776</v>
      </c>
      <c r="F774" s="23">
        <v>0.21583478019148661</v>
      </c>
      <c r="G774" s="3">
        <v>86243413</v>
      </c>
      <c r="H774" s="4">
        <v>33097607693</v>
      </c>
      <c r="I774">
        <v>2236856736585680</v>
      </c>
      <c r="J774" s="4">
        <v>20795491549.023899</v>
      </c>
      <c r="K774" s="7">
        <f t="shared" si="369"/>
        <v>0.29369379959414865</v>
      </c>
      <c r="L774" s="7">
        <f t="shared" si="370"/>
        <v>0.15526228588459387</v>
      </c>
      <c r="M774" s="7">
        <f t="shared" si="371"/>
        <v>0.26854389508673226</v>
      </c>
      <c r="N774" s="7">
        <f t="shared" si="372"/>
        <v>0.71749998056547482</v>
      </c>
    </row>
    <row r="775" spans="1:14" x14ac:dyDescent="0.25">
      <c r="A775" s="2" t="s">
        <v>63</v>
      </c>
      <c r="B775" s="2" t="s">
        <v>32</v>
      </c>
      <c r="C775" s="24">
        <v>6.7169826998862897E-2</v>
      </c>
      <c r="D775" s="25" t="e">
        <f>IF(#REF!=A775,AVERAGE(C775:C778),"--")</f>
        <v>#REF!</v>
      </c>
      <c r="E775" s="25">
        <v>9.0623523476135268E-2</v>
      </c>
      <c r="F775" s="23">
        <v>0.20936342783466499</v>
      </c>
      <c r="G775" s="3">
        <v>87092252</v>
      </c>
      <c r="H775" s="4">
        <v>34132772805</v>
      </c>
      <c r="I775">
        <v>2453031690109090</v>
      </c>
      <c r="J775" s="4">
        <v>21369895494.0495</v>
      </c>
      <c r="K775" s="7">
        <f t="shared" si="369"/>
        <v>0.29992741079613161</v>
      </c>
      <c r="L775" s="7">
        <f t="shared" si="370"/>
        <v>0.16860769033463791</v>
      </c>
      <c r="M775" s="7">
        <f t="shared" si="371"/>
        <v>0.2732718558765348</v>
      </c>
      <c r="N775" s="7">
        <f t="shared" si="372"/>
        <v>0.74180695700730426</v>
      </c>
    </row>
    <row r="776" spans="1:14" x14ac:dyDescent="0.25">
      <c r="A776" s="2" t="s">
        <v>63</v>
      </c>
      <c r="B776" s="2" t="s">
        <v>33</v>
      </c>
      <c r="C776" s="24">
        <v>9.2074664877841897E-2</v>
      </c>
      <c r="D776" s="25" t="e">
        <f>IF(#REF!=A776,AVERAGE(C776:C778),"--")</f>
        <v>#REF!</v>
      </c>
      <c r="E776" s="25">
        <v>8.0480553818284312E-2</v>
      </c>
      <c r="F776" s="23">
        <v>5.2280552774876421E-2</v>
      </c>
      <c r="G776" s="3">
        <v>87967651</v>
      </c>
      <c r="H776" s="4">
        <v>34487987073</v>
      </c>
      <c r="I776">
        <v>2418552285303570</v>
      </c>
      <c r="J776" s="4">
        <v>16702958340.563801</v>
      </c>
      <c r="K776" s="7">
        <f t="shared" si="369"/>
        <v>0.30003295600258345</v>
      </c>
      <c r="L776" s="7">
        <f t="shared" si="370"/>
        <v>0.164583474507317</v>
      </c>
      <c r="M776" s="7">
        <f t="shared" si="371"/>
        <v>0.21146691578247906</v>
      </c>
      <c r="N776" s="7">
        <f t="shared" si="372"/>
        <v>0.67608334629237943</v>
      </c>
    </row>
    <row r="777" spans="1:14" x14ac:dyDescent="0.25">
      <c r="A777" s="2" t="s">
        <v>63</v>
      </c>
      <c r="B777" s="2" t="s">
        <v>34</v>
      </c>
      <c r="C777" s="24">
        <v>0.18677732277070599</v>
      </c>
      <c r="D777" s="25" t="e">
        <f>IF(#REF!=A777,AVERAGE(C777:C778),"--")</f>
        <v>#REF!</v>
      </c>
      <c r="E777" s="25">
        <v>6.9581856621462074E-2</v>
      </c>
      <c r="F777" s="23">
        <v>7.1430675164638524E-2</v>
      </c>
      <c r="G777" s="3">
        <v>88871561</v>
      </c>
      <c r="H777" s="4">
        <v>36084997154</v>
      </c>
      <c r="I777">
        <v>2582060661555990</v>
      </c>
      <c r="J777" s="4">
        <v>19054513144.7635</v>
      </c>
      <c r="K777" s="7">
        <f t="shared" si="369"/>
        <v>0.3107334277263224</v>
      </c>
      <c r="L777" s="7">
        <f t="shared" si="370"/>
        <v>0.17392314245091708</v>
      </c>
      <c r="M777" s="7">
        <f t="shared" si="371"/>
        <v>0.23878501919443387</v>
      </c>
      <c r="N777" s="7">
        <f t="shared" si="372"/>
        <v>0.72344158937167335</v>
      </c>
    </row>
    <row r="778" spans="1:14" x14ac:dyDescent="0.25">
      <c r="A778" s="2" t="s">
        <v>63</v>
      </c>
      <c r="B778" s="2" t="s">
        <v>35</v>
      </c>
      <c r="C778" s="24">
        <v>9.09470339557195E-2</v>
      </c>
      <c r="D778" s="25" t="e">
        <f>IF(#REF!=A778,AVERAGE(C778:C778),"--")</f>
        <v>#REF!</v>
      </c>
      <c r="E778" s="25">
        <v>4.4319397639871368E-2</v>
      </c>
      <c r="F778" s="23">
        <v>0.25817172230850649</v>
      </c>
      <c r="G778" s="3">
        <v>89802487</v>
      </c>
      <c r="H778" s="4">
        <v>37270343753</v>
      </c>
      <c r="I778">
        <v>2654630791902970</v>
      </c>
      <c r="J778" s="4">
        <v>20778480567.988701</v>
      </c>
      <c r="K778" s="7">
        <f t="shared" si="369"/>
        <v>0.31761363853196695</v>
      </c>
      <c r="L778" s="7">
        <f t="shared" si="370"/>
        <v>0.17695771607147712</v>
      </c>
      <c r="M778" s="7">
        <f t="shared" si="371"/>
        <v>0.25768993187086875</v>
      </c>
      <c r="N778" s="7">
        <f t="shared" si="372"/>
        <v>0.75226128647431278</v>
      </c>
    </row>
    <row r="779" spans="1:14" x14ac:dyDescent="0.25">
      <c r="A779" s="2" t="s">
        <v>64</v>
      </c>
      <c r="B779" s="2" t="s">
        <v>29</v>
      </c>
      <c r="C779" s="24">
        <v>10.966800000000001</v>
      </c>
      <c r="D779" s="25">
        <f t="shared" ref="D779" si="373">IF(A785=A779,AVERAGE(C779:C784),"--")</f>
        <v>42.523683333333331</v>
      </c>
      <c r="E779" s="25">
        <v>42.523683333333331</v>
      </c>
      <c r="F779" s="23">
        <v>-0.50987306064880111</v>
      </c>
      <c r="G779" s="3">
        <v>12155491</v>
      </c>
      <c r="H779" s="5">
        <v>3554764000</v>
      </c>
      <c r="I779">
        <v>138543298731308</v>
      </c>
      <c r="J779" s="4">
        <v>1080106540</v>
      </c>
      <c r="K779" s="7">
        <f t="shared" ref="K779:K785" si="374">H779/G779/food/365</f>
        <v>0.22380118209654459</v>
      </c>
      <c r="L779" s="7">
        <f t="shared" ref="L779:L785" si="375">I779/G779/btu/365</f>
        <v>6.8228646966067369E-2</v>
      </c>
      <c r="M779" s="7">
        <f t="shared" ref="M779:M785" si="376">J779/G779/mangoods/365</f>
        <v>9.8961465501643045E-2</v>
      </c>
      <c r="N779" s="7">
        <f t="shared" ref="N779:N785" si="377">SUM(K779:M779)</f>
        <v>0.39099129456425502</v>
      </c>
    </row>
    <row r="780" spans="1:14" x14ac:dyDescent="0.25">
      <c r="A780" s="2" t="s">
        <v>64</v>
      </c>
      <c r="B780" s="2" t="s">
        <v>30</v>
      </c>
      <c r="C780" s="24">
        <v>244.1103</v>
      </c>
      <c r="D780" s="25" t="e">
        <f>IF(#REF!=A780,AVERAGE(C780:C785),"--")</f>
        <v>#REF!</v>
      </c>
      <c r="E780" s="25">
        <v>40.702099999999994</v>
      </c>
      <c r="F780" s="23">
        <v>-0.42733812949640293</v>
      </c>
      <c r="G780" s="3">
        <v>12255922</v>
      </c>
      <c r="H780" s="5">
        <v>3000563000</v>
      </c>
      <c r="I780">
        <v>135933208609238</v>
      </c>
      <c r="J780" s="4">
        <v>1025455572</v>
      </c>
      <c r="K780" s="7">
        <f t="shared" si="374"/>
        <v>0.18736172242697174</v>
      </c>
      <c r="L780" s="7">
        <f t="shared" si="375"/>
        <v>6.639468593591337E-2</v>
      </c>
      <c r="M780" s="7">
        <f t="shared" si="376"/>
        <v>9.3184330513983657E-2</v>
      </c>
      <c r="N780" s="7">
        <f t="shared" si="377"/>
        <v>0.34694073887686877</v>
      </c>
    </row>
    <row r="781" spans="1:14" x14ac:dyDescent="0.25">
      <c r="A781" s="2" t="s">
        <v>64</v>
      </c>
      <c r="B781" s="2" t="s">
        <v>31</v>
      </c>
      <c r="C781" s="24">
        <v>0</v>
      </c>
      <c r="D781" s="25" t="e">
        <f>IF(#REF!=A781,AVERAGE(C781:C785),"--")</f>
        <v>#REF!</v>
      </c>
      <c r="E781" s="25">
        <v>1.9766666666666665E-2</v>
      </c>
      <c r="F781" s="23">
        <v>-0.36180904522613067</v>
      </c>
      <c r="G781" s="3">
        <v>12379549</v>
      </c>
      <c r="H781" s="5">
        <v>2314557000</v>
      </c>
      <c r="I781">
        <v>119193575802628</v>
      </c>
      <c r="J781" s="4">
        <v>956503025.89999998</v>
      </c>
      <c r="K781" s="7">
        <f t="shared" si="374"/>
        <v>0.14308271300081399</v>
      </c>
      <c r="L781" s="7">
        <f t="shared" si="375"/>
        <v>5.7637052937301196E-2</v>
      </c>
      <c r="M781" s="7">
        <f t="shared" si="376"/>
        <v>8.6050530785437798E-2</v>
      </c>
      <c r="N781" s="7">
        <f t="shared" si="377"/>
        <v>0.28677029672355298</v>
      </c>
    </row>
    <row r="782" spans="1:14" x14ac:dyDescent="0.25">
      <c r="A782" s="2" t="s">
        <v>64</v>
      </c>
      <c r="B782" s="2" t="s">
        <v>32</v>
      </c>
      <c r="C782" s="24">
        <v>0</v>
      </c>
      <c r="D782" s="25" t="e">
        <f>IF(#REF!=A782,AVERAGE(C782:C785),"--")</f>
        <v>#REF!</v>
      </c>
      <c r="E782" s="25">
        <v>1.9433333333333334E-2</v>
      </c>
      <c r="F782" s="23">
        <v>3.5039370078740157</v>
      </c>
      <c r="G782" s="3">
        <v>12526968</v>
      </c>
      <c r="H782" s="5">
        <v>2240740000</v>
      </c>
      <c r="I782">
        <v>94482978798630</v>
      </c>
      <c r="J782" s="4">
        <v>1208731869</v>
      </c>
      <c r="K782" s="7">
        <f t="shared" si="374"/>
        <v>0.1368893331336635</v>
      </c>
      <c r="L782" s="7">
        <f t="shared" si="375"/>
        <v>4.5150373776414267E-2</v>
      </c>
      <c r="M782" s="7">
        <f t="shared" si="376"/>
        <v>0.1074622756658358</v>
      </c>
      <c r="N782" s="7">
        <f t="shared" si="377"/>
        <v>0.28950198257591353</v>
      </c>
    </row>
    <row r="783" spans="1:14" x14ac:dyDescent="0.25">
      <c r="A783" s="2" t="s">
        <v>64</v>
      </c>
      <c r="B783" s="2" t="s">
        <v>33</v>
      </c>
      <c r="C783" s="24">
        <v>3.0299999999999997E-2</v>
      </c>
      <c r="D783" s="25" t="e">
        <f>IF(#REF!=A783,AVERAGE(C783:C785),"--")</f>
        <v>#REF!</v>
      </c>
      <c r="E783" s="25">
        <v>1.5383333333333332E-2</v>
      </c>
      <c r="F783" s="23">
        <v>0.90384615384615374</v>
      </c>
      <c r="G783" s="3">
        <v>12697723</v>
      </c>
      <c r="H783" s="5">
        <v>2639674000</v>
      </c>
      <c r="I783">
        <v>118697798218878</v>
      </c>
      <c r="J783" s="4">
        <v>2093454224</v>
      </c>
      <c r="K783" s="7">
        <f t="shared" si="374"/>
        <v>0.15909207817212395</v>
      </c>
      <c r="L783" s="7">
        <f t="shared" si="375"/>
        <v>5.5959078653005215E-2</v>
      </c>
      <c r="M783" s="7">
        <f t="shared" si="376"/>
        <v>0.18361563065499642</v>
      </c>
      <c r="N783" s="7">
        <f t="shared" si="377"/>
        <v>0.39866678748012557</v>
      </c>
    </row>
    <row r="784" spans="1:14" x14ac:dyDescent="0.25">
      <c r="A784" s="2" t="s">
        <v>64</v>
      </c>
      <c r="B784" s="2" t="s">
        <v>34</v>
      </c>
      <c r="C784" s="24">
        <v>3.4700000000000002E-2</v>
      </c>
      <c r="D784" s="25" t="e">
        <f>IF(#REF!=A784,AVERAGE(C784:C785),"--")</f>
        <v>#REF!</v>
      </c>
      <c r="E784" s="25">
        <v>7.7666666666666674E-3</v>
      </c>
      <c r="F784" s="23">
        <v>0.50459136822773187</v>
      </c>
      <c r="G784" s="3">
        <v>12894316</v>
      </c>
      <c r="H784" s="5">
        <v>2717665000</v>
      </c>
      <c r="I784">
        <v>114605245557902</v>
      </c>
      <c r="J784" s="4">
        <v>2383354218</v>
      </c>
      <c r="K784" s="7">
        <f t="shared" si="374"/>
        <v>0.16129530308792225</v>
      </c>
      <c r="L784" s="7">
        <f t="shared" si="375"/>
        <v>5.3205916410501146E-2</v>
      </c>
      <c r="M784" s="7">
        <f t="shared" si="376"/>
        <v>0.20585542275887467</v>
      </c>
      <c r="N784" s="7">
        <f t="shared" si="377"/>
        <v>0.42035664225729807</v>
      </c>
    </row>
    <row r="785" spans="1:14" x14ac:dyDescent="0.25">
      <c r="A785" s="2" t="s">
        <v>64</v>
      </c>
      <c r="B785" s="2" t="s">
        <v>35</v>
      </c>
      <c r="C785" s="24">
        <v>3.73E-2</v>
      </c>
      <c r="D785" s="25" t="e">
        <f>IF(#REF!=A785,AVERAGE(C785:C785),"--")</f>
        <v>#REF!</v>
      </c>
      <c r="E785" s="25">
        <v>3.4666666666666652E-3</v>
      </c>
      <c r="F785" s="23">
        <v>6.5608788526090978E-2</v>
      </c>
      <c r="G785" s="3">
        <v>13115131</v>
      </c>
      <c r="H785" s="5">
        <v>3276855000</v>
      </c>
      <c r="I785">
        <v>91767595522279</v>
      </c>
      <c r="J785" s="4">
        <v>2510749543</v>
      </c>
      <c r="K785" s="7">
        <f t="shared" si="374"/>
        <v>0.19120916299587848</v>
      </c>
      <c r="L785" s="7">
        <f t="shared" si="375"/>
        <v>4.1886151640941283E-2</v>
      </c>
      <c r="M785" s="7">
        <f t="shared" si="376"/>
        <v>0.21320765222391264</v>
      </c>
      <c r="N785" s="7">
        <f t="shared" si="377"/>
        <v>0.4463029668607324</v>
      </c>
    </row>
  </sheetData>
  <conditionalFormatting sqref="M25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5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5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5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7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7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7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7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8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8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8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8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3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13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3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3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5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5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5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5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7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7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7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67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94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94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94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94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6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6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6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6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58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58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58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58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15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15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15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15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32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32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32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32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64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64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64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64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94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94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94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94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26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26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26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26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72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72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72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72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9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91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91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91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06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06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06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06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21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21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21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21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53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53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53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53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94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94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94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94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26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26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26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26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78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78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78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78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99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99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99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99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31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31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31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31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5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5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55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5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68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68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68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6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:M24">
    <cfRule type="colorScale" priority="8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:N24">
    <cfRule type="colorScale" priority="8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:L24">
    <cfRule type="colorScale" priority="8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:K24">
    <cfRule type="colorScale" priority="8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6:M46 M48:M57">
    <cfRule type="colorScale" priority="8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:N46 N48:N57">
    <cfRule type="colorScale" priority="8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6:L46 L48:L57">
    <cfRule type="colorScale" priority="8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6:K46 K48:K57">
    <cfRule type="colorScale" priority="8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9:M66">
    <cfRule type="colorScale" priority="10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9:N66">
    <cfRule type="colorScale" priority="10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9:L66">
    <cfRule type="colorScale" priority="10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9:K66">
    <cfRule type="colorScale" priority="10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43:M363 M365:M374">
    <cfRule type="colorScale" priority="10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43:N363 N365:N374">
    <cfRule type="colorScale" priority="10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43:L363 L365:L374">
    <cfRule type="colorScale" priority="10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43:K363 K365:K374">
    <cfRule type="colorScale" priority="10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33:M342 M317:M331">
    <cfRule type="colorScale" priority="1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33:N342 N317:N331">
    <cfRule type="colorScale" priority="1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33:L342 L317:L331">
    <cfRule type="colorScale" priority="1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33:K342 K317:K331">
    <cfRule type="colorScale" priority="1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94:M314 M316">
    <cfRule type="colorScale" priority="1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94:N314 N316">
    <cfRule type="colorScale" priority="1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94:L314 L316">
    <cfRule type="colorScale" priority="1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94:K314 K316">
    <cfRule type="colorScale" priority="1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69:M293">
    <cfRule type="colorScale" priority="1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9:N293">
    <cfRule type="colorScale" priority="13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69:L293">
    <cfRule type="colorScale" priority="13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69:K293">
    <cfRule type="colorScale" priority="1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7:M257 M259:M268">
    <cfRule type="colorScale" priority="1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7:N257 N259:N268">
    <cfRule type="colorScale" priority="1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7:L257 L259:L268">
    <cfRule type="colorScale" priority="1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7:K257 K259:K268">
    <cfRule type="colorScale" priority="1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05:M225 M227:M236">
    <cfRule type="colorScale" priority="14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05:N225 N227:N236">
    <cfRule type="colorScale" priority="14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05:L225 L227:L236">
    <cfRule type="colorScale" priority="14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05:K225 K227:K236">
    <cfRule type="colorScale" priority="14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95:M204 M178:M193">
    <cfRule type="colorScale" priority="15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95:N204 N178:N193">
    <cfRule type="colorScale" priority="15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95:L204 L178:L193">
    <cfRule type="colorScale" priority="15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95:K204 K178:K193">
    <cfRule type="colorScale" priority="15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8:M177 M156:M166">
    <cfRule type="colorScale" priority="16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8:N177 N156:N166">
    <cfRule type="colorScale" priority="16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8:L177 L156:L166">
    <cfRule type="colorScale" priority="16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68:K177 K156:K166">
    <cfRule type="colorScale" priority="16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24:M144 M146:M155">
    <cfRule type="colorScale" priority="17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24:N144 N146:N155">
    <cfRule type="colorScale" priority="17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24:L144 L146:L155">
    <cfRule type="colorScale" priority="17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4:K144 K146:K155">
    <cfRule type="colorScale" priority="17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4:M123 M106:M112">
    <cfRule type="colorScale" priority="18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14:N123 N106:N112">
    <cfRule type="colorScale" priority="18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4:L123 L106:L112">
    <cfRule type="colorScale" priority="18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4:K123 K106:K112">
    <cfRule type="colorScale" priority="18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3:M105">
    <cfRule type="colorScale" priority="19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3:N105">
    <cfRule type="colorScale" priority="19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3:L105">
    <cfRule type="colorScale" priority="19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3:K105">
    <cfRule type="colorScale" priority="19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7:M82">
    <cfRule type="colorScale" priority="20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7:N82">
    <cfRule type="colorScale" priority="20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7:L82">
    <cfRule type="colorScale" priority="20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7:K82">
    <cfRule type="colorScale" priority="20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9:M76">
    <cfRule type="colorScale" priority="2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9:N76">
    <cfRule type="colorScale" priority="2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9:L76">
    <cfRule type="colorScale" priority="2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9:K76">
    <cfRule type="colorScale" priority="2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7:M68">
    <cfRule type="colorScale" priority="2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7:N68">
    <cfRule type="colorScale" priority="2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7:L68">
    <cfRule type="colorScale" priority="2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7:K68">
    <cfRule type="colorScale" priority="2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79:M785">
    <cfRule type="colorScale" priority="2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79:N785">
    <cfRule type="colorScale" priority="23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79:L785">
    <cfRule type="colorScale" priority="23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79:K785">
    <cfRule type="colorScale" priority="2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69:M778 M765:M767">
    <cfRule type="colorScale" priority="23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69:N778 N765:N767">
    <cfRule type="colorScale" priority="2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69:L778 L765:L767">
    <cfRule type="colorScale" priority="23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69:K778 K765:K767">
    <cfRule type="colorScale" priority="23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56:M764 M742:M754">
    <cfRule type="colorScale" priority="2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56:N764 N742:N754">
    <cfRule type="colorScale" priority="2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56:L764 L742:L754">
    <cfRule type="colorScale" priority="2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56:K764 K742:K754">
    <cfRule type="colorScale" priority="23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10:M730 M732:M741">
    <cfRule type="colorScale" priority="2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10:N730 N732:N741">
    <cfRule type="colorScale" priority="2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10:L730 L732:L741">
    <cfRule type="colorScale" priority="23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10:K730 K732:K741">
    <cfRule type="colorScale" priority="23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00:M709 M689:M698">
    <cfRule type="colorScale" priority="2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00:N709 N689:N698">
    <cfRule type="colorScale" priority="23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00:L709 L689:L698">
    <cfRule type="colorScale" priority="2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00:K709 K689:K698">
    <cfRule type="colorScale" priority="23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57:M677 M679:M688">
    <cfRule type="colorScale" priority="24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57:N677 N679:N688">
    <cfRule type="colorScale" priority="2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57:L677 L679:L688">
    <cfRule type="colorScale" priority="24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57:K677 K679:K688">
    <cfRule type="colorScale" priority="2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37:M656">
    <cfRule type="colorScale" priority="24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37:N656">
    <cfRule type="colorScale" priority="24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37:L656">
    <cfRule type="colorScale" priority="24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37:K656">
    <cfRule type="colorScale" priority="24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05:M625 M627:M636">
    <cfRule type="colorScale" priority="24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05:N625 N627:N636">
    <cfRule type="colorScale" priority="24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05:L625 L627:L636">
    <cfRule type="colorScale" priority="24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05:K625 K627:K636">
    <cfRule type="colorScale" priority="24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73:M593 M595:M604">
    <cfRule type="colorScale" priority="24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73:N593 N595:N604">
    <cfRule type="colorScale" priority="24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73:L593 L595:L604">
    <cfRule type="colorScale" priority="25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73:K593 K595:K604">
    <cfRule type="colorScale" priority="25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64:M572">
    <cfRule type="colorScale" priority="25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64:N572">
    <cfRule type="colorScale" priority="25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64:L572">
    <cfRule type="colorScale" priority="25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64:K572">
    <cfRule type="colorScale" priority="25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32:M552 M554:M563">
    <cfRule type="colorScale" priority="25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32:N552 N554:N563">
    <cfRule type="colorScale" priority="25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32:L552 L554:L563">
    <cfRule type="colorScale" priority="25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32:K552 K554:K563">
    <cfRule type="colorScale" priority="25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22:M531 M517:M520">
    <cfRule type="colorScale" priority="26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22:N531 N517:N520">
    <cfRule type="colorScale" priority="26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22:L531 L517:L520">
    <cfRule type="colorScale" priority="26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22:K531 K517:K520">
    <cfRule type="colorScale" priority="26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07:M516 M502:M505">
    <cfRule type="colorScale" priority="26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07:N516 N502:N505">
    <cfRule type="colorScale" priority="26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07:L516 L502:L505">
    <cfRule type="colorScale" priority="26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07:K516 K502:K505">
    <cfRule type="colorScale" priority="26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92:M501 M483:M490">
    <cfRule type="colorScale" priority="27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92:N501 N483:N490">
    <cfRule type="colorScale" priority="27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92:L501 L483:L490">
    <cfRule type="colorScale" priority="27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92:K501 K483:K490">
    <cfRule type="colorScale" priority="27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73:M482 M461:M471">
    <cfRule type="colorScale" priority="27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73:N482 N461:N471">
    <cfRule type="colorScale" priority="27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73:L482 L461:L471">
    <cfRule type="colorScale" priority="27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73:K482 K461:K471">
    <cfRule type="colorScale" priority="27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37:M460">
    <cfRule type="colorScale" priority="28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37:N460">
    <cfRule type="colorScale" priority="28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37:L460">
    <cfRule type="colorScale" priority="28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37:K460">
    <cfRule type="colorScale" priority="28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05:M425 M427:M436">
    <cfRule type="colorScale" priority="28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05:N425 N427:N436">
    <cfRule type="colorScale" priority="28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05:L425 L427:L436">
    <cfRule type="colorScale" priority="28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05:K425 K427:K436">
    <cfRule type="colorScale" priority="28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95:M404 M375:M393">
    <cfRule type="colorScale" priority="29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95:N404 N375:N393">
    <cfRule type="colorScale" priority="29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95:L404 L375:L393">
    <cfRule type="colorScale" priority="29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95:K404 K375:K393">
    <cfRule type="colorScale" priority="29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:K78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:L78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:M78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:N78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:E785">
    <cfRule type="cellIs" dxfId="0" priority="1" operator="greaterThanOrEqual">
      <formula>0.5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D07B4-B739-42F2-B54A-F7F70159278E}">
  <dimension ref="A1:P588"/>
  <sheetViews>
    <sheetView workbookViewId="0">
      <selection activeCell="C18" sqref="C18"/>
    </sheetView>
  </sheetViews>
  <sheetFormatPr defaultColWidth="8.85546875" defaultRowHeight="15" x14ac:dyDescent="0.25"/>
  <cols>
    <col min="1" max="4" width="12.7109375" style="11" customWidth="1"/>
    <col min="5" max="5" width="16.7109375" style="11" customWidth="1"/>
    <col min="6" max="26" width="12.7109375" style="11" customWidth="1"/>
    <col min="27" max="16384" width="8.85546875" style="11"/>
  </cols>
  <sheetData>
    <row r="1" spans="1:15" x14ac:dyDescent="0.25">
      <c r="E1" s="11" t="s">
        <v>80</v>
      </c>
      <c r="F1" s="30">
        <f ca="1">OFFSET(Data!$F3,COLUMN(A1)-1,)</f>
        <v>1.8986264658564045E-3</v>
      </c>
      <c r="G1" s="30">
        <f ca="1">OFFSET(Data!$F3,COLUMN(B1)-1,)</f>
        <v>2.6637147059935942E-2</v>
      </c>
      <c r="H1" s="30">
        <f ca="1">OFFSET(Data!$F3,COLUMN(C1)-1,)</f>
        <v>5.2239156981918271E-2</v>
      </c>
      <c r="I1" s="30">
        <f ca="1">OFFSET(Data!$F3,COLUMN(D1)-1,)</f>
        <v>7.2519127808577902E-2</v>
      </c>
      <c r="J1" s="30">
        <f ca="1">OFFSET(Data!$F3,COLUMN(E1)-1,)</f>
        <v>9.9844313648953964E-2</v>
      </c>
      <c r="K1" s="30">
        <f ca="1">OFFSET(Data!$F3,COLUMN(F1)-1,)</f>
        <v>0.13013980312748852</v>
      </c>
      <c r="L1" s="30">
        <f ca="1">OFFSET(Data!$F3,COLUMN(G1)-1,)</f>
        <v>0.16064621971120677</v>
      </c>
      <c r="M1" s="30">
        <f ca="1">OFFSET(Data!$F3,COLUMN(H1)-1,)</f>
        <v>0.20931451703830728</v>
      </c>
      <c r="N1" s="30"/>
      <c r="O1" s="30"/>
    </row>
    <row r="2" spans="1:15" x14ac:dyDescent="0.25">
      <c r="E2" s="11" t="s">
        <v>81</v>
      </c>
      <c r="F2" s="30">
        <f ca="1">OFFSET(Data!$F4,COLUMN(A2)-1,)</f>
        <v>2.6637147059935942E-2</v>
      </c>
      <c r="G2" s="30">
        <f ca="1">OFFSET(Data!$F4,COLUMN(B2)-1,)</f>
        <v>5.2239156981918271E-2</v>
      </c>
      <c r="H2" s="30">
        <f ca="1">OFFSET(Data!$F4,COLUMN(C2)-1,)</f>
        <v>7.2519127808577902E-2</v>
      </c>
      <c r="I2" s="30">
        <f ca="1">OFFSET(Data!$F4,COLUMN(D2)-1,)</f>
        <v>9.9844313648953964E-2</v>
      </c>
      <c r="J2" s="30">
        <f ca="1">OFFSET(Data!$F4,COLUMN(E2)-1,)</f>
        <v>0.13013980312748852</v>
      </c>
      <c r="K2" s="30">
        <f ca="1">OFFSET(Data!$F4,COLUMN(F2)-1,)</f>
        <v>0.16064621971120677</v>
      </c>
      <c r="L2" s="30">
        <f ca="1">OFFSET(Data!$F4,COLUMN(G2)-1,)</f>
        <v>0.20931451703830728</v>
      </c>
      <c r="M2" s="30">
        <f ca="1">OFFSET(Data!$F4,COLUMN(H2)-1,)</f>
        <v>0.32622727018205516</v>
      </c>
      <c r="N2" s="30"/>
      <c r="O2" s="30"/>
    </row>
    <row r="3" spans="1:15" x14ac:dyDescent="0.25">
      <c r="E3" s="11" t="s">
        <v>79</v>
      </c>
      <c r="F3" s="11">
        <f ca="1">COUNTIFS(Data!$F14:$F785,"&gt;"&amp;F1,Data!$F14:$F785,"&lt;="&amp;F2)</f>
        <v>77</v>
      </c>
      <c r="G3" s="11">
        <f ca="1">COUNTIFS(Data!$F14:$F785,"&gt;"&amp;G1,Data!$F14:$F785,"&lt;="&amp;G2)</f>
        <v>77</v>
      </c>
      <c r="H3" s="11">
        <f ca="1">COUNTIFS(Data!$F14:$F785,"&gt;"&amp;H1,Data!$F14:$F785,"&lt;="&amp;H2)</f>
        <v>78</v>
      </c>
      <c r="I3" s="11">
        <f ca="1">COUNTIFS(Data!$F14:$F785,"&gt;"&amp;I1,Data!$F14:$F785,"&lt;="&amp;I2)</f>
        <v>77</v>
      </c>
      <c r="J3" s="11">
        <f ca="1">COUNTIFS(Data!$F14:$F785,"&gt;"&amp;J1,Data!$F14:$F785,"&lt;="&amp;J2)</f>
        <v>77</v>
      </c>
      <c r="K3" s="11">
        <f ca="1">COUNTIFS(Data!$F14:$F785,"&gt;"&amp;K1,Data!$F14:$F785,"&lt;="&amp;K2)</f>
        <v>78</v>
      </c>
      <c r="L3" s="11">
        <f ca="1">COUNTIFS(Data!$F14:$F785,"&gt;"&amp;L1,Data!$F14:$F785,"&lt;="&amp;L2)</f>
        <v>77</v>
      </c>
      <c r="M3" s="11">
        <f ca="1">COUNTIFS(Data!$F14:$F785,"&gt;"&amp;M1,Data!$F14:$F785,"&lt;="&amp;M2)</f>
        <v>77</v>
      </c>
    </row>
    <row r="4" spans="1:15" x14ac:dyDescent="0.25">
      <c r="E4" s="11" t="s">
        <v>82</v>
      </c>
      <c r="F4" s="30">
        <f ca="1">AVERAGEIFS(Data!$F14:$F785,Data!$F14:$F785,"&gt;"&amp;F1,Data!$F14:$F785,"&lt;="&amp;F2)</f>
        <v>1.1606717838905437E-2</v>
      </c>
      <c r="G4" s="30">
        <f ca="1">AVERAGEIFS(Data!$F14:$F785,Data!$F14:$F785,"&gt;"&amp;G1,Data!$F14:$F785,"&lt;="&amp;G2)</f>
        <v>3.9815214318135353E-2</v>
      </c>
      <c r="H4" s="30">
        <f ca="1">AVERAGEIFS(Data!$F14:$F785,Data!$F14:$F785,"&gt;"&amp;H1,Data!$F14:$F785,"&lt;="&amp;H2)</f>
        <v>6.1583273935066636E-2</v>
      </c>
      <c r="I4" s="30">
        <f ca="1">AVERAGEIFS(Data!$F14:$F785,Data!$F14:$F785,"&gt;"&amp;I1,Data!$F14:$F785,"&lt;="&amp;I2)</f>
        <v>8.5848493535748124E-2</v>
      </c>
      <c r="J4" s="30">
        <f ca="1">AVERAGEIFS(Data!$F14:$F785,Data!$F14:$F785,"&gt;"&amp;J1,Data!$F14:$F785,"&lt;="&amp;J2)</f>
        <v>0.11399665047551526</v>
      </c>
      <c r="K4" s="30">
        <f ca="1">AVERAGEIFS(Data!$F14:$F785,Data!$F14:$F785,"&gt;"&amp;K1,Data!$F14:$F785,"&lt;="&amp;K2)</f>
        <v>0.14412718978499217</v>
      </c>
      <c r="L4" s="30">
        <f ca="1">AVERAGEIFS(Data!$F14:$F785,Data!$F14:$F785,"&gt;"&amp;L1,Data!$F14:$F785,"&lt;="&amp;L2)</f>
        <v>0.18164747268895695</v>
      </c>
      <c r="M4" s="30">
        <f ca="1">AVERAGEIFS(Data!$F14:$F785,Data!$F14:$F785,"&gt;"&amp;M1,Data!$F14:$F785,"&lt;="&amp;M2)</f>
        <v>0.25143223972474288</v>
      </c>
      <c r="N4" s="30"/>
      <c r="O4" s="30"/>
    </row>
    <row r="5" spans="1:15" x14ac:dyDescent="0.25">
      <c r="A5" s="11" t="s">
        <v>77</v>
      </c>
      <c r="B5" s="11" t="s">
        <v>78</v>
      </c>
      <c r="C5" s="11" t="s">
        <v>79</v>
      </c>
      <c r="D5" s="11" t="s">
        <v>83</v>
      </c>
      <c r="E5" s="26">
        <v>0.05</v>
      </c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3">
        <f ca="1">OFFSET(Data!$N$3,((ROW(A1)-1)/4),)</f>
        <v>0.3147468452890157</v>
      </c>
      <c r="B6" s="13">
        <f ca="1">OFFSET(Data!$N$4,((ROW(A1)-1)/4),)</f>
        <v>0.61020989413653848</v>
      </c>
      <c r="C6" s="13">
        <f ca="1">COUNTIFS(Data!N$14:N$785,"&gt;="&amp;A6,Data!N$14:N$785,"&lt;"&amp;B6)</f>
        <v>77</v>
      </c>
      <c r="D6" s="13">
        <f ca="1">AVERAGEIFS(Data!N$14:N$785,Data!N$14:N$785,"&gt;="&amp;A6,Data!N$14:N$785,"&lt;"&amp;B6)</f>
        <v>0.4039494497522152</v>
      </c>
      <c r="E6" s="12" t="s">
        <v>84</v>
      </c>
      <c r="F6" s="11">
        <f ca="1">COUNTIFS(Data!$C$14:$C$785,"&gt;"&amp;'5%syr'!$E$5,Data!$N$14:$N$785,"&gt;"&amp;'5%syr'!$A6,Data!$N$14:$N$785,"&lt;="&amp;'5%syr'!$B6,Data!$F$14:$F$785,"&gt;"&amp;'5%syr'!F$1,Data!$F$14:$F$785,"&lt;="&amp;'5%syr'!F$2)</f>
        <v>18</v>
      </c>
      <c r="G6" s="11">
        <f ca="1">COUNTIFS(Data!$C$14:$C$785,"&gt;"&amp;'5%syr'!$E$5,Data!$N$14:$N$785,"&gt;"&amp;'5%syr'!$A6,Data!$N$14:$N$785,"&lt;="&amp;'5%syr'!$B6,Data!$F$14:$F$785,"&gt;"&amp;'5%syr'!G$1,Data!$F$14:$F$785,"&lt;="&amp;'5%syr'!G$2)</f>
        <v>0</v>
      </c>
      <c r="H6" s="11">
        <f ca="1">COUNTIFS(Data!$C$14:$C$785,"&gt;"&amp;'5%syr'!$E$5,Data!$N$14:$N$785,"&gt;"&amp;'5%syr'!$A6,Data!$N$14:$N$785,"&lt;="&amp;'5%syr'!$B6,Data!$F$14:$F$785,"&gt;"&amp;'5%syr'!H$1,Data!$F$14:$F$785,"&lt;="&amp;'5%syr'!H$2)</f>
        <v>0</v>
      </c>
      <c r="I6" s="11">
        <f ca="1">COUNTIFS(Data!$C$14:$C$785,"&gt;"&amp;'5%syr'!$E$5,Data!$N$14:$N$785,"&gt;"&amp;'5%syr'!$A6,Data!$N$14:$N$785,"&lt;="&amp;'5%syr'!$B6,Data!$F$14:$F$785,"&gt;"&amp;'5%syr'!I$1,Data!$F$14:$F$785,"&lt;="&amp;'5%syr'!I$2)</f>
        <v>2</v>
      </c>
      <c r="J6" s="11">
        <f ca="1">COUNTIFS(Data!$C$14:$C$785,"&gt;"&amp;'5%syr'!$E$5,Data!$N$14:$N$785,"&gt;"&amp;'5%syr'!$A6,Data!$N$14:$N$785,"&lt;="&amp;'5%syr'!$B6,Data!$F$14:$F$785,"&gt;"&amp;'5%syr'!J$1,Data!$F$14:$F$785,"&lt;="&amp;'5%syr'!J$2)</f>
        <v>6</v>
      </c>
      <c r="K6" s="11">
        <f ca="1">COUNTIFS(Data!$C$14:$C$785,"&gt;"&amp;'5%syr'!$E$5,Data!$N$14:$N$785,"&gt;"&amp;'5%syr'!$A6,Data!$N$14:$N$785,"&lt;="&amp;'5%syr'!$B6,Data!$F$14:$F$785,"&gt;"&amp;'5%syr'!K$1,Data!$F$14:$F$785,"&lt;="&amp;'5%syr'!K$2)</f>
        <v>4</v>
      </c>
      <c r="L6" s="11">
        <f ca="1">COUNTIFS(Data!$C$14:$C$785,"&gt;"&amp;'5%syr'!$E$5,Data!$N$14:$N$785,"&gt;"&amp;'5%syr'!$A6,Data!$N$14:$N$785,"&lt;="&amp;'5%syr'!$B6,Data!$F$14:$F$785,"&gt;"&amp;'5%syr'!L$1,Data!$F$14:$F$785,"&lt;="&amp;'5%syr'!L$2)</f>
        <v>7</v>
      </c>
      <c r="M6" s="11">
        <f ca="1">COUNTIFS(Data!$C$14:$C$785,"&gt;"&amp;'5%syr'!$E$5,Data!$N$14:$N$785,"&gt;"&amp;'5%syr'!$A6,Data!$N$14:$N$785,"&lt;="&amp;'5%syr'!$B6,Data!$F$14:$F$785,"&gt;"&amp;'5%syr'!M$1,Data!$F$14:$F$785,"&lt;="&amp;'5%syr'!M$2)</f>
        <v>7</v>
      </c>
    </row>
    <row r="7" spans="1:15" x14ac:dyDescent="0.25">
      <c r="A7" s="13"/>
      <c r="B7" s="13"/>
      <c r="C7" s="13"/>
      <c r="D7" s="13"/>
      <c r="E7" s="12" t="s">
        <v>85</v>
      </c>
      <c r="F7" s="11">
        <f ca="1">COUNTIFS(Data!$N$14:$N$785,"&gt;"&amp;'5%syr'!$A6,Data!$N$14:$N$785,"&lt;="&amp;'5%syr'!$B6,Data!$F$14:$F$785,"&gt;"&amp;'5%syr'!F$1,Data!$F$14:$F$785,"&lt;="&amp;'5%syr'!F$2)</f>
        <v>21</v>
      </c>
      <c r="G7" s="11">
        <f ca="1">COUNTIFS(Data!$N$14:$N$785,"&gt;"&amp;'5%syr'!$A6,Data!$N$14:$N$785,"&lt;="&amp;'5%syr'!$B6,Data!$F$14:$F$785,"&gt;"&amp;'5%syr'!G$1,Data!$F$14:$F$785,"&lt;="&amp;'5%syr'!G$2)</f>
        <v>0</v>
      </c>
      <c r="H7" s="11">
        <f ca="1">COUNTIFS(Data!$N$14:$N$785,"&gt;"&amp;'5%syr'!$A6,Data!$N$14:$N$785,"&lt;="&amp;'5%syr'!$B6,Data!$F$14:$F$785,"&gt;"&amp;'5%syr'!H$1,Data!$F$14:$F$785,"&lt;="&amp;'5%syr'!H$2)</f>
        <v>1</v>
      </c>
      <c r="I7" s="11">
        <f ca="1">COUNTIFS(Data!$N$14:$N$785,"&gt;"&amp;'5%syr'!$A6,Data!$N$14:$N$785,"&lt;="&amp;'5%syr'!$B6,Data!$F$14:$F$785,"&gt;"&amp;'5%syr'!I$1,Data!$F$14:$F$785,"&lt;="&amp;'5%syr'!I$2)</f>
        <v>6</v>
      </c>
      <c r="J7" s="11">
        <f ca="1">COUNTIFS(Data!$N$14:$N$785,"&gt;"&amp;'5%syr'!$A6,Data!$N$14:$N$785,"&lt;="&amp;'5%syr'!$B6,Data!$F$14:$F$785,"&gt;"&amp;'5%syr'!J$1,Data!$F$14:$F$785,"&lt;="&amp;'5%syr'!J$2)</f>
        <v>12</v>
      </c>
      <c r="K7" s="11">
        <f ca="1">COUNTIFS(Data!$N$14:$N$785,"&gt;"&amp;'5%syr'!$A6,Data!$N$14:$N$785,"&lt;="&amp;'5%syr'!$B6,Data!$F$14:$F$785,"&gt;"&amp;'5%syr'!K$1,Data!$F$14:$F$785,"&lt;="&amp;'5%syr'!K$2)</f>
        <v>7</v>
      </c>
      <c r="L7" s="11">
        <f ca="1">COUNTIFS(Data!$N$14:$N$785,"&gt;"&amp;'5%syr'!$A6,Data!$N$14:$N$785,"&lt;="&amp;'5%syr'!$B6,Data!$F$14:$F$785,"&gt;"&amp;'5%syr'!L$1,Data!$F$14:$F$785,"&lt;="&amp;'5%syr'!L$2)</f>
        <v>8</v>
      </c>
      <c r="M7" s="11">
        <f ca="1">COUNTIFS(Data!$N$14:$N$785,"&gt;"&amp;'5%syr'!$A6,Data!$N$14:$N$785,"&lt;="&amp;'5%syr'!$B6,Data!$F$14:$F$785,"&gt;"&amp;'5%syr'!M$1,Data!$F$14:$F$785,"&lt;="&amp;'5%syr'!M$2)</f>
        <v>8</v>
      </c>
    </row>
    <row r="8" spans="1:15" x14ac:dyDescent="0.25">
      <c r="A8" s="13"/>
      <c r="B8" s="13"/>
      <c r="C8" s="13"/>
      <c r="D8" s="13"/>
      <c r="E8" s="12" t="s">
        <v>86</v>
      </c>
      <c r="F8" s="14">
        <f t="shared" ref="F8" ca="1" si="0">IFERROR(F6/F7,"--")</f>
        <v>0.8571428571428571</v>
      </c>
      <c r="G8" s="14" t="str">
        <f t="shared" ref="G8:M8" ca="1" si="1">IFERROR(G6/G7,"--")</f>
        <v>--</v>
      </c>
      <c r="H8" s="14">
        <f t="shared" ca="1" si="1"/>
        <v>0</v>
      </c>
      <c r="I8" s="14">
        <f t="shared" ca="1" si="1"/>
        <v>0.33333333333333331</v>
      </c>
      <c r="J8" s="14">
        <f t="shared" ca="1" si="1"/>
        <v>0.5</v>
      </c>
      <c r="K8" s="14">
        <f t="shared" ca="1" si="1"/>
        <v>0.5714285714285714</v>
      </c>
      <c r="L8" s="14">
        <f t="shared" ca="1" si="1"/>
        <v>0.875</v>
      </c>
      <c r="M8" s="14">
        <f t="shared" ca="1" si="1"/>
        <v>0.875</v>
      </c>
      <c r="N8" s="14"/>
      <c r="O8" s="14"/>
    </row>
    <row r="9" spans="1:15" x14ac:dyDescent="0.25">
      <c r="A9" s="13"/>
      <c r="B9" s="13"/>
      <c r="C9" s="13"/>
      <c r="D9" s="13"/>
      <c r="E9" s="12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x14ac:dyDescent="0.25">
      <c r="A10" s="13">
        <f ca="1">OFFSET(Data!$N$3,((ROW(A5)-1)/4),)</f>
        <v>0.61020989413653848</v>
      </c>
      <c r="B10" s="13">
        <f ca="1">OFFSET(Data!$N$4,((ROW(A5)-1)/4),)</f>
        <v>1.0013514706032312</v>
      </c>
      <c r="C10" s="13">
        <f ca="1">COUNTIFS(Data!N$14:N$785,"&gt;="&amp;A10,Data!N$14:N$785,"&lt;"&amp;B10)</f>
        <v>77</v>
      </c>
      <c r="D10" s="13">
        <f ca="1">AVERAGEIFS(Data!N$14:N$785,Data!N$14:N$785,"&gt;="&amp;A10,Data!N$14:N$785,"&lt;"&amp;B10)</f>
        <v>0.73270912394388954</v>
      </c>
      <c r="E10" s="12" t="s">
        <v>84</v>
      </c>
      <c r="F10" s="11">
        <f ca="1">COUNTIFS(Data!$C$14:$C$785,"&gt;"&amp;'5%syr'!$E$5,Data!$N$14:$N$785,"&gt;"&amp;'5%syr'!$A10,Data!$N$14:$N$785,"&lt;="&amp;'5%syr'!$B10,Data!$F$14:$F$785,"&gt;"&amp;'5%syr'!F$1,Data!$F$14:$F$785,"&lt;="&amp;'5%syr'!F$2)</f>
        <v>2</v>
      </c>
      <c r="G10" s="11">
        <f ca="1">COUNTIFS(Data!$C$14:$C$785,"&gt;"&amp;'5%syr'!$E$5,Data!$N$14:$N$785,"&gt;"&amp;'5%syr'!$A10,Data!$N$14:$N$785,"&lt;="&amp;'5%syr'!$B10,Data!$F$14:$F$785,"&gt;"&amp;'5%syr'!G$1,Data!$F$14:$F$785,"&lt;="&amp;'5%syr'!G$2)</f>
        <v>1</v>
      </c>
      <c r="H10" s="11">
        <f ca="1">COUNTIFS(Data!$C$14:$C$785,"&gt;"&amp;'5%syr'!$E$5,Data!$N$14:$N$785,"&gt;"&amp;'5%syr'!$A10,Data!$N$14:$N$785,"&lt;="&amp;'5%syr'!$B10,Data!$F$14:$F$785,"&gt;"&amp;'5%syr'!H$1,Data!$F$14:$F$785,"&lt;="&amp;'5%syr'!H$2)</f>
        <v>5</v>
      </c>
      <c r="I10" s="11">
        <f ca="1">COUNTIFS(Data!$C$14:$C$785,"&gt;"&amp;'5%syr'!$E$5,Data!$N$14:$N$785,"&gt;"&amp;'5%syr'!$A10,Data!$N$14:$N$785,"&lt;="&amp;'5%syr'!$B10,Data!$F$14:$F$785,"&gt;"&amp;'5%syr'!I$1,Data!$F$14:$F$785,"&lt;="&amp;'5%syr'!I$2)</f>
        <v>5</v>
      </c>
      <c r="J10" s="11">
        <f ca="1">COUNTIFS(Data!$C$14:$C$785,"&gt;"&amp;'5%syr'!$E$5,Data!$N$14:$N$785,"&gt;"&amp;'5%syr'!$A10,Data!$N$14:$N$785,"&lt;="&amp;'5%syr'!$B10,Data!$F$14:$F$785,"&gt;"&amp;'5%syr'!J$1,Data!$F$14:$F$785,"&lt;="&amp;'5%syr'!J$2)</f>
        <v>5</v>
      </c>
      <c r="K10" s="11">
        <f ca="1">COUNTIFS(Data!$C$14:$C$785,"&gt;"&amp;'5%syr'!$E$5,Data!$N$14:$N$785,"&gt;"&amp;'5%syr'!$A10,Data!$N$14:$N$785,"&lt;="&amp;'5%syr'!$B10,Data!$F$14:$F$785,"&gt;"&amp;'5%syr'!K$1,Data!$F$14:$F$785,"&lt;="&amp;'5%syr'!K$2)</f>
        <v>6</v>
      </c>
      <c r="L10" s="11">
        <f ca="1">COUNTIFS(Data!$C$14:$C$785,"&gt;"&amp;'5%syr'!$E$5,Data!$N$14:$N$785,"&gt;"&amp;'5%syr'!$A10,Data!$N$14:$N$785,"&lt;="&amp;'5%syr'!$B10,Data!$F$14:$F$785,"&gt;"&amp;'5%syr'!L$1,Data!$F$14:$F$785,"&lt;="&amp;'5%syr'!L$2)</f>
        <v>5</v>
      </c>
      <c r="M10" s="11">
        <f ca="1">COUNTIFS(Data!$C$14:$C$785,"&gt;"&amp;'5%syr'!$E$5,Data!$N$14:$N$785,"&gt;"&amp;'5%syr'!$A10,Data!$N$14:$N$785,"&lt;="&amp;'5%syr'!$B10,Data!$F$14:$F$785,"&gt;"&amp;'5%syr'!M$1,Data!$F$14:$F$785,"&lt;="&amp;'5%syr'!M$2)</f>
        <v>11</v>
      </c>
    </row>
    <row r="11" spans="1:15" x14ac:dyDescent="0.25">
      <c r="A11" s="13"/>
      <c r="B11" s="13"/>
      <c r="C11" s="13"/>
      <c r="D11" s="13"/>
      <c r="E11" s="12" t="s">
        <v>85</v>
      </c>
      <c r="F11" s="11">
        <f ca="1">COUNTIFS(Data!$N$14:$N$785,"&gt;"&amp;'5%syr'!$A10,Data!$N$14:$N$785,"&lt;="&amp;'5%syr'!$B10,Data!$F$14:$F$785,"&gt;"&amp;'5%syr'!F$1,Data!$F$14:$F$785,"&lt;="&amp;'5%syr'!F$2)</f>
        <v>2</v>
      </c>
      <c r="G11" s="11">
        <f ca="1">COUNTIFS(Data!$N$14:$N$785,"&gt;"&amp;'5%syr'!$A10,Data!$N$14:$N$785,"&lt;="&amp;'5%syr'!$B10,Data!$F$14:$F$785,"&gt;"&amp;'5%syr'!G$1,Data!$F$14:$F$785,"&lt;="&amp;'5%syr'!G$2)</f>
        <v>5</v>
      </c>
      <c r="H11" s="11">
        <f ca="1">COUNTIFS(Data!$N$14:$N$785,"&gt;"&amp;'5%syr'!$A10,Data!$N$14:$N$785,"&lt;="&amp;'5%syr'!$B10,Data!$F$14:$F$785,"&gt;"&amp;'5%syr'!H$1,Data!$F$14:$F$785,"&lt;="&amp;'5%syr'!H$2)</f>
        <v>10</v>
      </c>
      <c r="I11" s="11">
        <f ca="1">COUNTIFS(Data!$N$14:$N$785,"&gt;"&amp;'5%syr'!$A10,Data!$N$14:$N$785,"&lt;="&amp;'5%syr'!$B10,Data!$F$14:$F$785,"&gt;"&amp;'5%syr'!I$1,Data!$F$14:$F$785,"&lt;="&amp;'5%syr'!I$2)</f>
        <v>9</v>
      </c>
      <c r="J11" s="11">
        <f ca="1">COUNTIFS(Data!$N$14:$N$785,"&gt;"&amp;'5%syr'!$A10,Data!$N$14:$N$785,"&lt;="&amp;'5%syr'!$B10,Data!$F$14:$F$785,"&gt;"&amp;'5%syr'!J$1,Data!$F$14:$F$785,"&lt;="&amp;'5%syr'!J$2)</f>
        <v>7</v>
      </c>
      <c r="K11" s="11">
        <f ca="1">COUNTIFS(Data!$N$14:$N$785,"&gt;"&amp;'5%syr'!$A10,Data!$N$14:$N$785,"&lt;="&amp;'5%syr'!$B10,Data!$F$14:$F$785,"&gt;"&amp;'5%syr'!K$1,Data!$F$14:$F$785,"&lt;="&amp;'5%syr'!K$2)</f>
        <v>6</v>
      </c>
      <c r="L11" s="11">
        <f ca="1">COUNTIFS(Data!$N$14:$N$785,"&gt;"&amp;'5%syr'!$A10,Data!$N$14:$N$785,"&lt;="&amp;'5%syr'!$B10,Data!$F$14:$F$785,"&gt;"&amp;'5%syr'!L$1,Data!$F$14:$F$785,"&lt;="&amp;'5%syr'!L$2)</f>
        <v>5</v>
      </c>
      <c r="M11" s="11">
        <f ca="1">COUNTIFS(Data!$N$14:$N$785,"&gt;"&amp;'5%syr'!$A10,Data!$N$14:$N$785,"&lt;="&amp;'5%syr'!$B10,Data!$F$14:$F$785,"&gt;"&amp;'5%syr'!M$1,Data!$F$14:$F$785,"&lt;="&amp;'5%syr'!M$2)</f>
        <v>11</v>
      </c>
    </row>
    <row r="12" spans="1:15" x14ac:dyDescent="0.25">
      <c r="A12" s="13"/>
      <c r="B12" s="13"/>
      <c r="C12" s="13"/>
      <c r="D12" s="13"/>
      <c r="E12" s="12" t="s">
        <v>86</v>
      </c>
      <c r="F12" s="14">
        <f t="shared" ref="F12:M12" ca="1" si="2">IFERROR(F10/F11,"--")</f>
        <v>1</v>
      </c>
      <c r="G12" s="14">
        <f t="shared" ca="1" si="2"/>
        <v>0.2</v>
      </c>
      <c r="H12" s="14">
        <f t="shared" ca="1" si="2"/>
        <v>0.5</v>
      </c>
      <c r="I12" s="14">
        <f t="shared" ca="1" si="2"/>
        <v>0.55555555555555558</v>
      </c>
      <c r="J12" s="14">
        <f t="shared" ca="1" si="2"/>
        <v>0.7142857142857143</v>
      </c>
      <c r="K12" s="14">
        <f t="shared" ca="1" si="2"/>
        <v>1</v>
      </c>
      <c r="L12" s="14">
        <f t="shared" ca="1" si="2"/>
        <v>1</v>
      </c>
      <c r="M12" s="14">
        <f t="shared" ca="1" si="2"/>
        <v>1</v>
      </c>
      <c r="N12" s="14"/>
      <c r="O12" s="14"/>
    </row>
    <row r="13" spans="1:15" x14ac:dyDescent="0.25">
      <c r="A13" s="13"/>
      <c r="B13" s="13"/>
      <c r="C13" s="13"/>
      <c r="D13" s="13"/>
      <c r="E13" s="12"/>
    </row>
    <row r="14" spans="1:15" x14ac:dyDescent="0.25">
      <c r="A14" s="13">
        <f ca="1">OFFSET(Data!$N$3,((ROW(A9)-1)/4),)</f>
        <v>1.0013514706032312</v>
      </c>
      <c r="B14" s="13">
        <f ca="1">OFFSET(Data!$N$4,((ROW(A9)-1)/4),)</f>
        <v>1.675983319178135</v>
      </c>
      <c r="C14" s="13">
        <f ca="1">COUNTIFS(Data!N$14:N$785,"&gt;="&amp;A14,Data!N$14:N$785,"&lt;"&amp;B14)</f>
        <v>78</v>
      </c>
      <c r="D14" s="13">
        <f ca="1">AVERAGEIFS(Data!N$14:N$785,Data!N$14:N$785,"&gt;="&amp;A14,Data!N$14:N$785,"&lt;"&amp;B14)</f>
        <v>1.4040950746170748</v>
      </c>
      <c r="E14" s="12" t="s">
        <v>84</v>
      </c>
      <c r="F14" s="11">
        <f ca="1">COUNTIFS(Data!$C$14:$C$785,"&gt;"&amp;'5%syr'!$E$5,Data!$N$14:$N$785,"&gt;"&amp;'5%syr'!$A14,Data!$N$14:$N$785,"&lt;="&amp;'5%syr'!$B14,Data!$F$14:$F$785,"&gt;"&amp;'5%syr'!F$1,Data!$F$14:$F$785,"&lt;="&amp;'5%syr'!F$2)</f>
        <v>2</v>
      </c>
      <c r="G14" s="11">
        <f ca="1">COUNTIFS(Data!$C$14:$C$785,"&gt;"&amp;'5%syr'!$E$5,Data!$N$14:$N$785,"&gt;"&amp;'5%syr'!$A14,Data!$N$14:$N$785,"&lt;="&amp;'5%syr'!$B14,Data!$F$14:$F$785,"&gt;"&amp;'5%syr'!G$1,Data!$F$14:$F$785,"&lt;="&amp;'5%syr'!G$2)</f>
        <v>0</v>
      </c>
      <c r="H14" s="11">
        <f ca="1">COUNTIFS(Data!$C$14:$C$785,"&gt;"&amp;'5%syr'!$E$5,Data!$N$14:$N$785,"&gt;"&amp;'5%syr'!$A14,Data!$N$14:$N$785,"&lt;="&amp;'5%syr'!$B14,Data!$F$14:$F$785,"&gt;"&amp;'5%syr'!H$1,Data!$F$14:$F$785,"&lt;="&amp;'5%syr'!H$2)</f>
        <v>2</v>
      </c>
      <c r="I14" s="11">
        <f ca="1">COUNTIFS(Data!$C$14:$C$785,"&gt;"&amp;'5%syr'!$E$5,Data!$N$14:$N$785,"&gt;"&amp;'5%syr'!$A14,Data!$N$14:$N$785,"&lt;="&amp;'5%syr'!$B14,Data!$F$14:$F$785,"&gt;"&amp;'5%syr'!I$1,Data!$F$14:$F$785,"&lt;="&amp;'5%syr'!I$2)</f>
        <v>4</v>
      </c>
      <c r="J14" s="11">
        <f ca="1">COUNTIFS(Data!$C$14:$C$785,"&gt;"&amp;'5%syr'!$E$5,Data!$N$14:$N$785,"&gt;"&amp;'5%syr'!$A14,Data!$N$14:$N$785,"&lt;="&amp;'5%syr'!$B14,Data!$F$14:$F$785,"&gt;"&amp;'5%syr'!J$1,Data!$F$14:$F$785,"&lt;="&amp;'5%syr'!J$2)</f>
        <v>6</v>
      </c>
      <c r="K14" s="11">
        <f ca="1">COUNTIFS(Data!$C$14:$C$785,"&gt;"&amp;'5%syr'!$E$5,Data!$N$14:$N$785,"&gt;"&amp;'5%syr'!$A14,Data!$N$14:$N$785,"&lt;="&amp;'5%syr'!$B14,Data!$F$14:$F$785,"&gt;"&amp;'5%syr'!K$1,Data!$F$14:$F$785,"&lt;="&amp;'5%syr'!K$2)</f>
        <v>10</v>
      </c>
      <c r="L14" s="11">
        <f ca="1">COUNTIFS(Data!$C$14:$C$785,"&gt;"&amp;'5%syr'!$E$5,Data!$N$14:$N$785,"&gt;"&amp;'5%syr'!$A14,Data!$N$14:$N$785,"&lt;="&amp;'5%syr'!$B14,Data!$F$14:$F$785,"&gt;"&amp;'5%syr'!L$1,Data!$F$14:$F$785,"&lt;="&amp;'5%syr'!L$2)</f>
        <v>8</v>
      </c>
      <c r="M14" s="11">
        <f ca="1">COUNTIFS(Data!$C$14:$C$785,"&gt;"&amp;'5%syr'!$E$5,Data!$N$14:$N$785,"&gt;"&amp;'5%syr'!$A14,Data!$N$14:$N$785,"&lt;="&amp;'5%syr'!$B14,Data!$F$14:$F$785,"&gt;"&amp;'5%syr'!M$1,Data!$F$14:$F$785,"&lt;="&amp;'5%syr'!M$2)</f>
        <v>12</v>
      </c>
    </row>
    <row r="15" spans="1:15" x14ac:dyDescent="0.25">
      <c r="A15" s="13"/>
      <c r="B15" s="13"/>
      <c r="C15" s="13"/>
      <c r="D15" s="13"/>
      <c r="E15" s="12" t="s">
        <v>85</v>
      </c>
      <c r="F15" s="11">
        <f ca="1">COUNTIFS(Data!$N$14:$N$785,"&gt;"&amp;'5%syr'!$A14,Data!$N$14:$N$785,"&lt;="&amp;'5%syr'!$B14,Data!$F$14:$F$785,"&gt;"&amp;'5%syr'!F$1,Data!$F$14:$F$785,"&lt;="&amp;'5%syr'!F$2)</f>
        <v>2</v>
      </c>
      <c r="G15" s="11">
        <f ca="1">COUNTIFS(Data!$N$14:$N$785,"&gt;"&amp;'5%syr'!$A14,Data!$N$14:$N$785,"&lt;="&amp;'5%syr'!$B14,Data!$F$14:$F$785,"&gt;"&amp;'5%syr'!G$1,Data!$F$14:$F$785,"&lt;="&amp;'5%syr'!G$2)</f>
        <v>1</v>
      </c>
      <c r="H15" s="11">
        <f ca="1">COUNTIFS(Data!$N$14:$N$785,"&gt;"&amp;'5%syr'!$A14,Data!$N$14:$N$785,"&lt;="&amp;'5%syr'!$B14,Data!$F$14:$F$785,"&gt;"&amp;'5%syr'!H$1,Data!$F$14:$F$785,"&lt;="&amp;'5%syr'!H$2)</f>
        <v>4</v>
      </c>
      <c r="I15" s="11">
        <f ca="1">COUNTIFS(Data!$N$14:$N$785,"&gt;"&amp;'5%syr'!$A14,Data!$N$14:$N$785,"&lt;="&amp;'5%syr'!$B14,Data!$F$14:$F$785,"&gt;"&amp;'5%syr'!I$1,Data!$F$14:$F$785,"&lt;="&amp;'5%syr'!I$2)</f>
        <v>4</v>
      </c>
      <c r="J15" s="11">
        <f ca="1">COUNTIFS(Data!$N$14:$N$785,"&gt;"&amp;'5%syr'!$A14,Data!$N$14:$N$785,"&lt;="&amp;'5%syr'!$B14,Data!$F$14:$F$785,"&gt;"&amp;'5%syr'!J$1,Data!$F$14:$F$785,"&lt;="&amp;'5%syr'!J$2)</f>
        <v>9</v>
      </c>
      <c r="K15" s="11">
        <f ca="1">COUNTIFS(Data!$N$14:$N$785,"&gt;"&amp;'5%syr'!$A14,Data!$N$14:$N$785,"&lt;="&amp;'5%syr'!$B14,Data!$F$14:$F$785,"&gt;"&amp;'5%syr'!K$1,Data!$F$14:$F$785,"&lt;="&amp;'5%syr'!K$2)</f>
        <v>13</v>
      </c>
      <c r="L15" s="11">
        <f ca="1">COUNTIFS(Data!$N$14:$N$785,"&gt;"&amp;'5%syr'!$A14,Data!$N$14:$N$785,"&lt;="&amp;'5%syr'!$B14,Data!$F$14:$F$785,"&gt;"&amp;'5%syr'!L$1,Data!$F$14:$F$785,"&lt;="&amp;'5%syr'!L$2)</f>
        <v>8</v>
      </c>
      <c r="M15" s="11">
        <f ca="1">COUNTIFS(Data!$N$14:$N$785,"&gt;"&amp;'5%syr'!$A14,Data!$N$14:$N$785,"&lt;="&amp;'5%syr'!$B14,Data!$F$14:$F$785,"&gt;"&amp;'5%syr'!M$1,Data!$F$14:$F$785,"&lt;="&amp;'5%syr'!M$2)</f>
        <v>14</v>
      </c>
    </row>
    <row r="16" spans="1:15" x14ac:dyDescent="0.25">
      <c r="A16" s="13"/>
      <c r="B16" s="13"/>
      <c r="C16" s="13"/>
      <c r="D16" s="13"/>
      <c r="E16" s="12" t="s">
        <v>86</v>
      </c>
      <c r="F16" s="14">
        <f t="shared" ref="F16:M16" ca="1" si="3">IFERROR(F14/F15,"--")</f>
        <v>1</v>
      </c>
      <c r="G16" s="14">
        <f t="shared" ca="1" si="3"/>
        <v>0</v>
      </c>
      <c r="H16" s="14">
        <f t="shared" ca="1" si="3"/>
        <v>0.5</v>
      </c>
      <c r="I16" s="14">
        <f t="shared" ca="1" si="3"/>
        <v>1</v>
      </c>
      <c r="J16" s="14">
        <f t="shared" ca="1" si="3"/>
        <v>0.66666666666666663</v>
      </c>
      <c r="K16" s="14">
        <f t="shared" ca="1" si="3"/>
        <v>0.76923076923076927</v>
      </c>
      <c r="L16" s="14">
        <f t="shared" ca="1" si="3"/>
        <v>1</v>
      </c>
      <c r="M16" s="14">
        <f t="shared" ca="1" si="3"/>
        <v>0.8571428571428571</v>
      </c>
      <c r="N16" s="14"/>
      <c r="O16" s="14"/>
    </row>
    <row r="17" spans="1:15" x14ac:dyDescent="0.25">
      <c r="A17" s="13"/>
      <c r="B17" s="13"/>
      <c r="C17" s="13"/>
      <c r="D17" s="13"/>
      <c r="E17" s="12"/>
    </row>
    <row r="18" spans="1:15" x14ac:dyDescent="0.25">
      <c r="A18" s="13">
        <f ca="1">OFFSET(Data!$N$3,((ROW(A13)-1)/4),)</f>
        <v>1.675983319178135</v>
      </c>
      <c r="B18" s="13">
        <f ca="1">OFFSET(Data!$N$4,((ROW(A13)-1)/4),)</f>
        <v>2.6561449271882518</v>
      </c>
      <c r="C18" s="13">
        <f ca="1">COUNTIFS(Data!N$14:N$785,"&gt;="&amp;A18,Data!N$14:N$785,"&lt;"&amp;B18)</f>
        <v>77</v>
      </c>
      <c r="D18" s="13">
        <f ca="1">AVERAGEIFS(Data!N$14:N$785,Data!N$14:N$785,"&gt;="&amp;A18,Data!N$14:N$785,"&lt;"&amp;B18)</f>
        <v>2.0683690071427412</v>
      </c>
      <c r="E18" s="12" t="s">
        <v>84</v>
      </c>
      <c r="F18" s="11">
        <f ca="1">COUNTIFS(Data!$C$14:$C$785,"&gt;"&amp;'5%syr'!$E$5,Data!$N$14:$N$785,"&gt;"&amp;'5%syr'!$A18,Data!$N$14:$N$785,"&lt;="&amp;'5%syr'!$B18,Data!$F$14:$F$785,"&gt;"&amp;'5%syr'!F$1,Data!$F$14:$F$785,"&lt;="&amp;'5%syr'!F$2)</f>
        <v>0</v>
      </c>
      <c r="G18" s="11">
        <f ca="1">COUNTIFS(Data!$C$14:$C$785,"&gt;"&amp;'5%syr'!$E$5,Data!$N$14:$N$785,"&gt;"&amp;'5%syr'!$A18,Data!$N$14:$N$785,"&lt;="&amp;'5%syr'!$B18,Data!$F$14:$F$785,"&gt;"&amp;'5%syr'!G$1,Data!$F$14:$F$785,"&lt;="&amp;'5%syr'!G$2)</f>
        <v>1</v>
      </c>
      <c r="H18" s="11">
        <f ca="1">COUNTIFS(Data!$C$14:$C$785,"&gt;"&amp;'5%syr'!$E$5,Data!$N$14:$N$785,"&gt;"&amp;'5%syr'!$A18,Data!$N$14:$N$785,"&lt;="&amp;'5%syr'!$B18,Data!$F$14:$F$785,"&gt;"&amp;'5%syr'!H$1,Data!$F$14:$F$785,"&lt;="&amp;'5%syr'!H$2)</f>
        <v>1</v>
      </c>
      <c r="I18" s="11">
        <f ca="1">COUNTIFS(Data!$C$14:$C$785,"&gt;"&amp;'5%syr'!$E$5,Data!$N$14:$N$785,"&gt;"&amp;'5%syr'!$A18,Data!$N$14:$N$785,"&lt;="&amp;'5%syr'!$B18,Data!$F$14:$F$785,"&gt;"&amp;'5%syr'!I$1,Data!$F$14:$F$785,"&lt;="&amp;'5%syr'!I$2)</f>
        <v>3</v>
      </c>
      <c r="J18" s="11">
        <f ca="1">COUNTIFS(Data!$C$14:$C$785,"&gt;"&amp;'5%syr'!$E$5,Data!$N$14:$N$785,"&gt;"&amp;'5%syr'!$A18,Data!$N$14:$N$785,"&lt;="&amp;'5%syr'!$B18,Data!$F$14:$F$785,"&gt;"&amp;'5%syr'!J$1,Data!$F$14:$F$785,"&lt;="&amp;'5%syr'!J$2)</f>
        <v>5</v>
      </c>
      <c r="K18" s="11">
        <f ca="1">COUNTIFS(Data!$C$14:$C$785,"&gt;"&amp;'5%syr'!$E$5,Data!$N$14:$N$785,"&gt;"&amp;'5%syr'!$A18,Data!$N$14:$N$785,"&lt;="&amp;'5%syr'!$B18,Data!$F$14:$F$785,"&gt;"&amp;'5%syr'!K$1,Data!$F$14:$F$785,"&lt;="&amp;'5%syr'!K$2)</f>
        <v>6</v>
      </c>
      <c r="L18" s="11">
        <f ca="1">COUNTIFS(Data!$C$14:$C$785,"&gt;"&amp;'5%syr'!$E$5,Data!$N$14:$N$785,"&gt;"&amp;'5%syr'!$A18,Data!$N$14:$N$785,"&lt;="&amp;'5%syr'!$B18,Data!$F$14:$F$785,"&gt;"&amp;'5%syr'!L$1,Data!$F$14:$F$785,"&lt;="&amp;'5%syr'!L$2)</f>
        <v>7</v>
      </c>
      <c r="M18" s="11">
        <f ca="1">COUNTIFS(Data!$C$14:$C$785,"&gt;"&amp;'5%syr'!$E$5,Data!$N$14:$N$785,"&gt;"&amp;'5%syr'!$A18,Data!$N$14:$N$785,"&lt;="&amp;'5%syr'!$B18,Data!$F$14:$F$785,"&gt;"&amp;'5%syr'!M$1,Data!$F$14:$F$785,"&lt;="&amp;'5%syr'!M$2)</f>
        <v>11</v>
      </c>
    </row>
    <row r="19" spans="1:15" x14ac:dyDescent="0.25">
      <c r="D19" s="13"/>
      <c r="E19" s="12" t="s">
        <v>85</v>
      </c>
      <c r="F19" s="11">
        <f ca="1">COUNTIFS(Data!$N$14:$N$785,"&gt;"&amp;'5%syr'!$A18,Data!$N$14:$N$785,"&lt;="&amp;'5%syr'!$B18,Data!$F$14:$F$785,"&gt;"&amp;'5%syr'!F$1,Data!$F$14:$F$785,"&lt;="&amp;'5%syr'!F$2)</f>
        <v>0</v>
      </c>
      <c r="G19" s="11">
        <f ca="1">COUNTIFS(Data!$N$14:$N$785,"&gt;"&amp;'5%syr'!$A18,Data!$N$14:$N$785,"&lt;="&amp;'5%syr'!$B18,Data!$F$14:$F$785,"&gt;"&amp;'5%syr'!G$1,Data!$F$14:$F$785,"&lt;="&amp;'5%syr'!G$2)</f>
        <v>2</v>
      </c>
      <c r="H19" s="11">
        <f ca="1">COUNTIFS(Data!$N$14:$N$785,"&gt;"&amp;'5%syr'!$A18,Data!$N$14:$N$785,"&lt;="&amp;'5%syr'!$B18,Data!$F$14:$F$785,"&gt;"&amp;'5%syr'!H$1,Data!$F$14:$F$785,"&lt;="&amp;'5%syr'!H$2)</f>
        <v>2</v>
      </c>
      <c r="I19" s="11">
        <f ca="1">COUNTIFS(Data!$N$14:$N$785,"&gt;"&amp;'5%syr'!$A18,Data!$N$14:$N$785,"&lt;="&amp;'5%syr'!$B18,Data!$F$14:$F$785,"&gt;"&amp;'5%syr'!I$1,Data!$F$14:$F$785,"&lt;="&amp;'5%syr'!I$2)</f>
        <v>10</v>
      </c>
      <c r="J19" s="11">
        <f ca="1">COUNTIFS(Data!$N$14:$N$785,"&gt;"&amp;'5%syr'!$A18,Data!$N$14:$N$785,"&lt;="&amp;'5%syr'!$B18,Data!$F$14:$F$785,"&gt;"&amp;'5%syr'!J$1,Data!$F$14:$F$785,"&lt;="&amp;'5%syr'!J$2)</f>
        <v>11</v>
      </c>
      <c r="K19" s="11">
        <f ca="1">COUNTIFS(Data!$N$14:$N$785,"&gt;"&amp;'5%syr'!$A18,Data!$N$14:$N$785,"&lt;="&amp;'5%syr'!$B18,Data!$F$14:$F$785,"&gt;"&amp;'5%syr'!K$1,Data!$F$14:$F$785,"&lt;="&amp;'5%syr'!K$2)</f>
        <v>10</v>
      </c>
      <c r="L19" s="11">
        <f ca="1">COUNTIFS(Data!$N$14:$N$785,"&gt;"&amp;'5%syr'!$A18,Data!$N$14:$N$785,"&lt;="&amp;'5%syr'!$B18,Data!$F$14:$F$785,"&gt;"&amp;'5%syr'!L$1,Data!$F$14:$F$785,"&lt;="&amp;'5%syr'!L$2)</f>
        <v>11</v>
      </c>
      <c r="M19" s="11">
        <f ca="1">COUNTIFS(Data!$N$14:$N$785,"&gt;"&amp;'5%syr'!$A18,Data!$N$14:$N$785,"&lt;="&amp;'5%syr'!$B18,Data!$F$14:$F$785,"&gt;"&amp;'5%syr'!M$1,Data!$F$14:$F$785,"&lt;="&amp;'5%syr'!M$2)</f>
        <v>13</v>
      </c>
    </row>
    <row r="20" spans="1:15" x14ac:dyDescent="0.25">
      <c r="D20" s="13"/>
      <c r="E20" s="12" t="s">
        <v>86</v>
      </c>
      <c r="F20" s="14" t="str">
        <f t="shared" ref="F20:M20" ca="1" si="4">IFERROR(F18/F19,"--")</f>
        <v>--</v>
      </c>
      <c r="G20" s="14">
        <f t="shared" ca="1" si="4"/>
        <v>0.5</v>
      </c>
      <c r="H20" s="14">
        <f t="shared" ca="1" si="4"/>
        <v>0.5</v>
      </c>
      <c r="I20" s="14">
        <f t="shared" ca="1" si="4"/>
        <v>0.3</v>
      </c>
      <c r="J20" s="14">
        <f t="shared" ca="1" si="4"/>
        <v>0.45454545454545453</v>
      </c>
      <c r="K20" s="14">
        <f t="shared" ca="1" si="4"/>
        <v>0.6</v>
      </c>
      <c r="L20" s="14">
        <f t="shared" ca="1" si="4"/>
        <v>0.63636363636363635</v>
      </c>
      <c r="M20" s="14">
        <f t="shared" ca="1" si="4"/>
        <v>0.84615384615384615</v>
      </c>
      <c r="N20" s="14"/>
      <c r="O20" s="14"/>
    </row>
    <row r="21" spans="1:15" x14ac:dyDescent="0.25">
      <c r="A21" s="13"/>
      <c r="B21" s="13"/>
      <c r="C21" s="13"/>
      <c r="D21" s="13"/>
      <c r="E21" s="12"/>
    </row>
    <row r="22" spans="1:15" x14ac:dyDescent="0.25">
      <c r="A22" s="13">
        <f ca="1">OFFSET(Data!$N$3,((ROW(A17)-1)/4),)</f>
        <v>2.6561449271882518</v>
      </c>
      <c r="B22" s="13">
        <f ca="1">OFFSET(Data!$N$4,((ROW(A17)-1)/4),)</f>
        <v>4.1421054545380569</v>
      </c>
      <c r="C22" s="13">
        <f ca="1">COUNTIFS(Data!N$14:N$785,"&gt;="&amp;A22,Data!N$14:N$785,"&lt;"&amp;B22)</f>
        <v>77</v>
      </c>
      <c r="D22" s="13">
        <f ca="1">AVERAGEIFS(Data!N$14:N$785,Data!N$14:N$785,"&gt;="&amp;A22,Data!N$14:N$785,"&lt;"&amp;B22)</f>
        <v>3.4557047379094961</v>
      </c>
      <c r="E22" s="12" t="s">
        <v>84</v>
      </c>
      <c r="F22" s="11">
        <f ca="1">COUNTIFS(Data!$C$14:$C$785,"&gt;"&amp;'5%syr'!$E$5,Data!$N$14:$N$785,"&gt;"&amp;'5%syr'!$A22,Data!$N$14:$N$785,"&lt;="&amp;'5%syr'!$B22,Data!$F$14:$F$785,"&gt;"&amp;'5%syr'!F$1,Data!$F$14:$F$785,"&lt;="&amp;'5%syr'!F$2)</f>
        <v>1</v>
      </c>
      <c r="G22" s="11">
        <f ca="1">COUNTIFS(Data!$C$14:$C$785,"&gt;"&amp;'5%syr'!$E$5,Data!$N$14:$N$785,"&gt;"&amp;'5%syr'!$A22,Data!$N$14:$N$785,"&lt;="&amp;'5%syr'!$B22,Data!$F$14:$F$785,"&gt;"&amp;'5%syr'!G$1,Data!$F$14:$F$785,"&lt;="&amp;'5%syr'!G$2)</f>
        <v>0</v>
      </c>
      <c r="H22" s="11">
        <f ca="1">COUNTIFS(Data!$C$14:$C$785,"&gt;"&amp;'5%syr'!$E$5,Data!$N$14:$N$785,"&gt;"&amp;'5%syr'!$A22,Data!$N$14:$N$785,"&lt;="&amp;'5%syr'!$B22,Data!$F$14:$F$785,"&gt;"&amp;'5%syr'!H$1,Data!$F$14:$F$785,"&lt;="&amp;'5%syr'!H$2)</f>
        <v>0</v>
      </c>
      <c r="I22" s="11">
        <f ca="1">COUNTIFS(Data!$C$14:$C$785,"&gt;"&amp;'5%syr'!$E$5,Data!$N$14:$N$785,"&gt;"&amp;'5%syr'!$A22,Data!$N$14:$N$785,"&lt;="&amp;'5%syr'!$B22,Data!$F$14:$F$785,"&gt;"&amp;'5%syr'!I$1,Data!$F$14:$F$785,"&lt;="&amp;'5%syr'!I$2)</f>
        <v>1</v>
      </c>
      <c r="J22" s="11">
        <f ca="1">COUNTIFS(Data!$C$14:$C$785,"&gt;"&amp;'5%syr'!$E$5,Data!$N$14:$N$785,"&gt;"&amp;'5%syr'!$A22,Data!$N$14:$N$785,"&lt;="&amp;'5%syr'!$B22,Data!$F$14:$F$785,"&gt;"&amp;'5%syr'!J$1,Data!$F$14:$F$785,"&lt;="&amp;'5%syr'!J$2)</f>
        <v>4</v>
      </c>
      <c r="K22" s="11">
        <f ca="1">COUNTIFS(Data!$C$14:$C$785,"&gt;"&amp;'5%syr'!$E$5,Data!$N$14:$N$785,"&gt;"&amp;'5%syr'!$A22,Data!$N$14:$N$785,"&lt;="&amp;'5%syr'!$B22,Data!$F$14:$F$785,"&gt;"&amp;'5%syr'!K$1,Data!$F$14:$F$785,"&lt;="&amp;'5%syr'!K$2)</f>
        <v>5</v>
      </c>
      <c r="L22" s="11">
        <f ca="1">COUNTIFS(Data!$C$14:$C$785,"&gt;"&amp;'5%syr'!$E$5,Data!$N$14:$N$785,"&gt;"&amp;'5%syr'!$A22,Data!$N$14:$N$785,"&lt;="&amp;'5%syr'!$B22,Data!$F$14:$F$785,"&gt;"&amp;'5%syr'!L$1,Data!$F$14:$F$785,"&lt;="&amp;'5%syr'!L$2)</f>
        <v>13</v>
      </c>
      <c r="M22" s="11">
        <f ca="1">COUNTIFS(Data!$C$14:$C$785,"&gt;"&amp;'5%syr'!$E$5,Data!$N$14:$N$785,"&gt;"&amp;'5%syr'!$A22,Data!$N$14:$N$785,"&lt;="&amp;'5%syr'!$B22,Data!$F$14:$F$785,"&gt;"&amp;'5%syr'!M$1,Data!$F$14:$F$785,"&lt;="&amp;'5%syr'!M$2)</f>
        <v>11</v>
      </c>
    </row>
    <row r="23" spans="1:15" x14ac:dyDescent="0.25">
      <c r="D23" s="13"/>
      <c r="E23" s="12" t="s">
        <v>85</v>
      </c>
      <c r="F23" s="11">
        <f ca="1">COUNTIFS(Data!$N$14:$N$785,"&gt;"&amp;'5%syr'!$A22,Data!$N$14:$N$785,"&lt;="&amp;'5%syr'!$B22,Data!$F$14:$F$785,"&gt;"&amp;'5%syr'!F$1,Data!$F$14:$F$785,"&lt;="&amp;'5%syr'!F$2)</f>
        <v>4</v>
      </c>
      <c r="G23" s="11">
        <f ca="1">COUNTIFS(Data!$N$14:$N$785,"&gt;"&amp;'5%syr'!$A22,Data!$N$14:$N$785,"&lt;="&amp;'5%syr'!$B22,Data!$F$14:$F$785,"&gt;"&amp;'5%syr'!G$1,Data!$F$14:$F$785,"&lt;="&amp;'5%syr'!G$2)</f>
        <v>4</v>
      </c>
      <c r="H23" s="11">
        <f ca="1">COUNTIFS(Data!$N$14:$N$785,"&gt;"&amp;'5%syr'!$A22,Data!$N$14:$N$785,"&lt;="&amp;'5%syr'!$B22,Data!$F$14:$F$785,"&gt;"&amp;'5%syr'!H$1,Data!$F$14:$F$785,"&lt;="&amp;'5%syr'!H$2)</f>
        <v>4</v>
      </c>
      <c r="I23" s="11">
        <f ca="1">COUNTIFS(Data!$N$14:$N$785,"&gt;"&amp;'5%syr'!$A22,Data!$N$14:$N$785,"&lt;="&amp;'5%syr'!$B22,Data!$F$14:$F$785,"&gt;"&amp;'5%syr'!I$1,Data!$F$14:$F$785,"&lt;="&amp;'5%syr'!I$2)</f>
        <v>6</v>
      </c>
      <c r="J23" s="11">
        <f ca="1">COUNTIFS(Data!$N$14:$N$785,"&gt;"&amp;'5%syr'!$A22,Data!$N$14:$N$785,"&lt;="&amp;'5%syr'!$B22,Data!$F$14:$F$785,"&gt;"&amp;'5%syr'!J$1,Data!$F$14:$F$785,"&lt;="&amp;'5%syr'!J$2)</f>
        <v>8</v>
      </c>
      <c r="K23" s="11">
        <f ca="1">COUNTIFS(Data!$N$14:$N$785,"&gt;"&amp;'5%syr'!$A22,Data!$N$14:$N$785,"&lt;="&amp;'5%syr'!$B22,Data!$F$14:$F$785,"&gt;"&amp;'5%syr'!K$1,Data!$F$14:$F$785,"&lt;="&amp;'5%syr'!K$2)</f>
        <v>8</v>
      </c>
      <c r="L23" s="11">
        <f ca="1">COUNTIFS(Data!$N$14:$N$785,"&gt;"&amp;'5%syr'!$A22,Data!$N$14:$N$785,"&lt;="&amp;'5%syr'!$B22,Data!$F$14:$F$785,"&gt;"&amp;'5%syr'!L$1,Data!$F$14:$F$785,"&lt;="&amp;'5%syr'!L$2)</f>
        <v>15</v>
      </c>
      <c r="M23" s="11">
        <f ca="1">COUNTIFS(Data!$N$14:$N$785,"&gt;"&amp;'5%syr'!$A22,Data!$N$14:$N$785,"&lt;="&amp;'5%syr'!$B22,Data!$F$14:$F$785,"&gt;"&amp;'5%syr'!M$1,Data!$F$14:$F$785,"&lt;="&amp;'5%syr'!M$2)</f>
        <v>11</v>
      </c>
    </row>
    <row r="24" spans="1:15" x14ac:dyDescent="0.25">
      <c r="D24" s="13"/>
      <c r="E24" s="12" t="s">
        <v>86</v>
      </c>
      <c r="F24" s="14">
        <f t="shared" ref="F24:M24" ca="1" si="5">IFERROR(F22/F23,"--")</f>
        <v>0.25</v>
      </c>
      <c r="G24" s="14">
        <f t="shared" ca="1" si="5"/>
        <v>0</v>
      </c>
      <c r="H24" s="14">
        <f t="shared" ca="1" si="5"/>
        <v>0</v>
      </c>
      <c r="I24" s="14">
        <f t="shared" ca="1" si="5"/>
        <v>0.16666666666666666</v>
      </c>
      <c r="J24" s="14">
        <f t="shared" ca="1" si="5"/>
        <v>0.5</v>
      </c>
      <c r="K24" s="14">
        <f t="shared" ca="1" si="5"/>
        <v>0.625</v>
      </c>
      <c r="L24" s="14">
        <f t="shared" ca="1" si="5"/>
        <v>0.8666666666666667</v>
      </c>
      <c r="M24" s="14">
        <f t="shared" ca="1" si="5"/>
        <v>1</v>
      </c>
      <c r="N24" s="14"/>
      <c r="O24" s="14"/>
    </row>
    <row r="25" spans="1:15" x14ac:dyDescent="0.25">
      <c r="A25" s="13"/>
      <c r="B25" s="13"/>
      <c r="C25" s="13"/>
      <c r="D25" s="13"/>
      <c r="E25" s="12"/>
    </row>
    <row r="26" spans="1:15" x14ac:dyDescent="0.25">
      <c r="A26" s="13">
        <f ca="1">OFFSET(Data!$N$3,((ROW(A21)-1)/4),)</f>
        <v>4.1421054545380569</v>
      </c>
      <c r="B26" s="13">
        <f ca="1">OFFSET(Data!$N$4,((ROW(A21)-1)/4),)</f>
        <v>5.7632273131154772</v>
      </c>
      <c r="C26" s="13">
        <f ca="1">COUNTIFS(Data!N$14:N$785,"&gt;="&amp;A26,Data!N$14:N$785,"&lt;"&amp;B26)</f>
        <v>78</v>
      </c>
      <c r="D26" s="13">
        <f ca="1">AVERAGEIFS(Data!N$14:N$785,Data!N$14:N$785,"&gt;="&amp;A26,Data!N$14:N$785,"&lt;"&amp;B26)</f>
        <v>5.2065761628278073</v>
      </c>
      <c r="E26" s="12" t="s">
        <v>84</v>
      </c>
      <c r="F26" s="11">
        <f ca="1">COUNTIFS(Data!$C$14:$C$785,"&gt;"&amp;'5%syr'!$E$5,Data!$N$14:$N$785,"&gt;"&amp;'5%syr'!$A26,Data!$N$14:$N$785,"&lt;="&amp;'5%syr'!$B26,Data!$F$14:$F$785,"&gt;"&amp;'5%syr'!F$1,Data!$F$14:$F$785,"&lt;="&amp;'5%syr'!F$2)</f>
        <v>1</v>
      </c>
      <c r="G26" s="11">
        <f ca="1">COUNTIFS(Data!$C$14:$C$785,"&gt;"&amp;'5%syr'!$E$5,Data!$N$14:$N$785,"&gt;"&amp;'5%syr'!$A26,Data!$N$14:$N$785,"&lt;="&amp;'5%syr'!$B26,Data!$F$14:$F$785,"&gt;"&amp;'5%syr'!G$1,Data!$F$14:$F$785,"&lt;="&amp;'5%syr'!G$2)</f>
        <v>1</v>
      </c>
      <c r="H26" s="11">
        <f ca="1">COUNTIFS(Data!$C$14:$C$785,"&gt;"&amp;'5%syr'!$E$5,Data!$N$14:$N$785,"&gt;"&amp;'5%syr'!$A26,Data!$N$14:$N$785,"&lt;="&amp;'5%syr'!$B26,Data!$F$14:$F$785,"&gt;"&amp;'5%syr'!H$1,Data!$F$14:$F$785,"&lt;="&amp;'5%syr'!H$2)</f>
        <v>1</v>
      </c>
      <c r="I26" s="11">
        <f ca="1">COUNTIFS(Data!$C$14:$C$785,"&gt;"&amp;'5%syr'!$E$5,Data!$N$14:$N$785,"&gt;"&amp;'5%syr'!$A26,Data!$N$14:$N$785,"&lt;="&amp;'5%syr'!$B26,Data!$F$14:$F$785,"&gt;"&amp;'5%syr'!I$1,Data!$F$14:$F$785,"&lt;="&amp;'5%syr'!I$2)</f>
        <v>3</v>
      </c>
      <c r="J26" s="11">
        <f ca="1">COUNTIFS(Data!$C$14:$C$785,"&gt;"&amp;'5%syr'!$E$5,Data!$N$14:$N$785,"&gt;"&amp;'5%syr'!$A26,Data!$N$14:$N$785,"&lt;="&amp;'5%syr'!$B26,Data!$F$14:$F$785,"&gt;"&amp;'5%syr'!J$1,Data!$F$14:$F$785,"&lt;="&amp;'5%syr'!J$2)</f>
        <v>6</v>
      </c>
      <c r="K26" s="11">
        <f ca="1">COUNTIFS(Data!$C$14:$C$785,"&gt;"&amp;'5%syr'!$E$5,Data!$N$14:$N$785,"&gt;"&amp;'5%syr'!$A26,Data!$N$14:$N$785,"&lt;="&amp;'5%syr'!$B26,Data!$F$14:$F$785,"&gt;"&amp;'5%syr'!K$1,Data!$F$14:$F$785,"&lt;="&amp;'5%syr'!K$2)</f>
        <v>3</v>
      </c>
      <c r="L26" s="11">
        <f ca="1">COUNTIFS(Data!$C$14:$C$785,"&gt;"&amp;'5%syr'!$E$5,Data!$N$14:$N$785,"&gt;"&amp;'5%syr'!$A26,Data!$N$14:$N$785,"&lt;="&amp;'5%syr'!$B26,Data!$F$14:$F$785,"&gt;"&amp;'5%syr'!L$1,Data!$F$14:$F$785,"&lt;="&amp;'5%syr'!L$2)</f>
        <v>4</v>
      </c>
      <c r="M26" s="11">
        <f ca="1">COUNTIFS(Data!$C$14:$C$785,"&gt;"&amp;'5%syr'!$E$5,Data!$N$14:$N$785,"&gt;"&amp;'5%syr'!$A26,Data!$N$14:$N$785,"&lt;="&amp;'5%syr'!$B26,Data!$F$14:$F$785,"&gt;"&amp;'5%syr'!M$1,Data!$F$14:$F$785,"&lt;="&amp;'5%syr'!M$2)</f>
        <v>2</v>
      </c>
    </row>
    <row r="27" spans="1:15" x14ac:dyDescent="0.25">
      <c r="D27" s="13"/>
      <c r="E27" s="12" t="s">
        <v>85</v>
      </c>
      <c r="F27" s="11">
        <f ca="1">COUNTIFS(Data!$N$14:$N$785,"&gt;"&amp;'5%syr'!$A26,Data!$N$14:$N$785,"&lt;="&amp;'5%syr'!$B26,Data!$F$14:$F$785,"&gt;"&amp;'5%syr'!F$1,Data!$F$14:$F$785,"&lt;="&amp;'5%syr'!F$2)</f>
        <v>7</v>
      </c>
      <c r="G27" s="11">
        <f ca="1">COUNTIFS(Data!$N$14:$N$785,"&gt;"&amp;'5%syr'!$A26,Data!$N$14:$N$785,"&lt;="&amp;'5%syr'!$B26,Data!$F$14:$F$785,"&gt;"&amp;'5%syr'!G$1,Data!$F$14:$F$785,"&lt;="&amp;'5%syr'!G$2)</f>
        <v>21</v>
      </c>
      <c r="H27" s="11">
        <f ca="1">COUNTIFS(Data!$N$14:$N$785,"&gt;"&amp;'5%syr'!$A26,Data!$N$14:$N$785,"&lt;="&amp;'5%syr'!$B26,Data!$F$14:$F$785,"&gt;"&amp;'5%syr'!H$1,Data!$F$14:$F$785,"&lt;="&amp;'5%syr'!H$2)</f>
        <v>13</v>
      </c>
      <c r="I27" s="11">
        <f ca="1">COUNTIFS(Data!$N$14:$N$785,"&gt;"&amp;'5%syr'!$A26,Data!$N$14:$N$785,"&lt;="&amp;'5%syr'!$B26,Data!$F$14:$F$785,"&gt;"&amp;'5%syr'!I$1,Data!$F$14:$F$785,"&lt;="&amp;'5%syr'!I$2)</f>
        <v>5</v>
      </c>
      <c r="J27" s="11">
        <f ca="1">COUNTIFS(Data!$N$14:$N$785,"&gt;"&amp;'5%syr'!$A26,Data!$N$14:$N$785,"&lt;="&amp;'5%syr'!$B26,Data!$F$14:$F$785,"&gt;"&amp;'5%syr'!J$1,Data!$F$14:$F$785,"&lt;="&amp;'5%syr'!J$2)</f>
        <v>10</v>
      </c>
      <c r="K27" s="11">
        <f ca="1">COUNTIFS(Data!$N$14:$N$785,"&gt;"&amp;'5%syr'!$A26,Data!$N$14:$N$785,"&lt;="&amp;'5%syr'!$B26,Data!$F$14:$F$785,"&gt;"&amp;'5%syr'!K$1,Data!$F$14:$F$785,"&lt;="&amp;'5%syr'!K$2)</f>
        <v>6</v>
      </c>
      <c r="L27" s="11">
        <f ca="1">COUNTIFS(Data!$N$14:$N$785,"&gt;"&amp;'5%syr'!$A26,Data!$N$14:$N$785,"&lt;="&amp;'5%syr'!$B26,Data!$F$14:$F$785,"&gt;"&amp;'5%syr'!L$1,Data!$F$14:$F$785,"&lt;="&amp;'5%syr'!L$2)</f>
        <v>4</v>
      </c>
      <c r="M27" s="11">
        <f ca="1">COUNTIFS(Data!$N$14:$N$785,"&gt;"&amp;'5%syr'!$A26,Data!$N$14:$N$785,"&lt;="&amp;'5%syr'!$B26,Data!$F$14:$F$785,"&gt;"&amp;'5%syr'!M$1,Data!$F$14:$F$785,"&lt;="&amp;'5%syr'!M$2)</f>
        <v>2</v>
      </c>
    </row>
    <row r="28" spans="1:15" x14ac:dyDescent="0.25">
      <c r="D28" s="13"/>
      <c r="E28" s="12" t="s">
        <v>86</v>
      </c>
      <c r="F28" s="14">
        <f t="shared" ref="F28:M28" ca="1" si="6">IFERROR(F26/F27,"--")</f>
        <v>0.14285714285714285</v>
      </c>
      <c r="G28" s="14">
        <f t="shared" ca="1" si="6"/>
        <v>4.7619047619047616E-2</v>
      </c>
      <c r="H28" s="14">
        <f t="shared" ca="1" si="6"/>
        <v>7.6923076923076927E-2</v>
      </c>
      <c r="I28" s="14">
        <f t="shared" ca="1" si="6"/>
        <v>0.6</v>
      </c>
      <c r="J28" s="14">
        <f t="shared" ca="1" si="6"/>
        <v>0.6</v>
      </c>
      <c r="K28" s="14">
        <f t="shared" ca="1" si="6"/>
        <v>0.5</v>
      </c>
      <c r="L28" s="14">
        <f t="shared" ca="1" si="6"/>
        <v>1</v>
      </c>
      <c r="M28" s="14">
        <f t="shared" ca="1" si="6"/>
        <v>1</v>
      </c>
      <c r="N28" s="14"/>
      <c r="O28" s="14"/>
    </row>
    <row r="29" spans="1:15" x14ac:dyDescent="0.25">
      <c r="A29" s="13"/>
      <c r="B29" s="13"/>
      <c r="C29" s="13"/>
      <c r="D29" s="13"/>
      <c r="E29" s="12"/>
    </row>
    <row r="30" spans="1:15" x14ac:dyDescent="0.25">
      <c r="A30" s="13">
        <f ca="1">OFFSET(Data!$N$3,((ROW(A25)-1)/4),)</f>
        <v>5.7632273131154772</v>
      </c>
      <c r="B30" s="13">
        <f ca="1">OFFSET(Data!$N$4,((ROW(A25)-1)/4),)</f>
        <v>6.8348329323190944</v>
      </c>
      <c r="C30" s="13">
        <f ca="1">COUNTIFS(Data!N$14:N$785,"&gt;="&amp;A30,Data!N$14:N$785,"&lt;"&amp;B30)</f>
        <v>77</v>
      </c>
      <c r="D30" s="13">
        <f ca="1">AVERAGEIFS(Data!N$14:N$785,Data!N$14:N$785,"&gt;="&amp;A30,Data!N$14:N$785,"&lt;"&amp;B30)</f>
        <v>6.2773576675648419</v>
      </c>
      <c r="E30" s="12" t="s">
        <v>84</v>
      </c>
      <c r="F30" s="11">
        <f ca="1">COUNTIFS(Data!$C$14:$C$785,"&gt;"&amp;'5%syr'!$E$5,Data!$N$14:$N$785,"&gt;"&amp;'5%syr'!$A30,Data!$N$14:$N$785,"&lt;="&amp;'5%syr'!$B30,Data!$F$14:$F$785,"&gt;"&amp;'5%syr'!F$1,Data!$F$14:$F$785,"&lt;="&amp;'5%syr'!F$2)</f>
        <v>1</v>
      </c>
      <c r="G30" s="11">
        <f ca="1">COUNTIFS(Data!$C$14:$C$785,"&gt;"&amp;'5%syr'!$E$5,Data!$N$14:$N$785,"&gt;"&amp;'5%syr'!$A30,Data!$N$14:$N$785,"&lt;="&amp;'5%syr'!$B30,Data!$F$14:$F$785,"&gt;"&amp;'5%syr'!G$1,Data!$F$14:$F$785,"&lt;="&amp;'5%syr'!G$2)</f>
        <v>1</v>
      </c>
      <c r="H30" s="11">
        <f ca="1">COUNTIFS(Data!$C$14:$C$785,"&gt;"&amp;'5%syr'!$E$5,Data!$N$14:$N$785,"&gt;"&amp;'5%syr'!$A30,Data!$N$14:$N$785,"&lt;="&amp;'5%syr'!$B30,Data!$F$14:$F$785,"&gt;"&amp;'5%syr'!H$1,Data!$F$14:$F$785,"&lt;="&amp;'5%syr'!H$2)</f>
        <v>2</v>
      </c>
      <c r="I30" s="11">
        <f ca="1">COUNTIFS(Data!$C$14:$C$785,"&gt;"&amp;'5%syr'!$E$5,Data!$N$14:$N$785,"&gt;"&amp;'5%syr'!$A30,Data!$N$14:$N$785,"&lt;="&amp;'5%syr'!$B30,Data!$F$14:$F$785,"&gt;"&amp;'5%syr'!I$1,Data!$F$14:$F$785,"&lt;="&amp;'5%syr'!I$2)</f>
        <v>1</v>
      </c>
      <c r="J30" s="11">
        <f ca="1">COUNTIFS(Data!$C$14:$C$785,"&gt;"&amp;'5%syr'!$E$5,Data!$N$14:$N$785,"&gt;"&amp;'5%syr'!$A30,Data!$N$14:$N$785,"&lt;="&amp;'5%syr'!$B30,Data!$F$14:$F$785,"&gt;"&amp;'5%syr'!J$1,Data!$F$14:$F$785,"&lt;="&amp;'5%syr'!J$2)</f>
        <v>4</v>
      </c>
      <c r="K30" s="11">
        <f ca="1">COUNTIFS(Data!$C$14:$C$785,"&gt;"&amp;'5%syr'!$E$5,Data!$N$14:$N$785,"&gt;"&amp;'5%syr'!$A30,Data!$N$14:$N$785,"&lt;="&amp;'5%syr'!$B30,Data!$F$14:$F$785,"&gt;"&amp;'5%syr'!K$1,Data!$F$14:$F$785,"&lt;="&amp;'5%syr'!K$2)</f>
        <v>2</v>
      </c>
      <c r="L30" s="11">
        <f ca="1">COUNTIFS(Data!$C$14:$C$785,"&gt;"&amp;'5%syr'!$E$5,Data!$N$14:$N$785,"&gt;"&amp;'5%syr'!$A30,Data!$N$14:$N$785,"&lt;="&amp;'5%syr'!$B30,Data!$F$14:$F$785,"&gt;"&amp;'5%syr'!L$1,Data!$F$14:$F$785,"&lt;="&amp;'5%syr'!L$2)</f>
        <v>4</v>
      </c>
      <c r="M30" s="11">
        <f ca="1">COUNTIFS(Data!$C$14:$C$785,"&gt;"&amp;'5%syr'!$E$5,Data!$N$14:$N$785,"&gt;"&amp;'5%syr'!$A30,Data!$N$14:$N$785,"&lt;="&amp;'5%syr'!$B30,Data!$F$14:$F$785,"&gt;"&amp;'5%syr'!M$1,Data!$F$14:$F$785,"&lt;="&amp;'5%syr'!M$2)</f>
        <v>2</v>
      </c>
    </row>
    <row r="31" spans="1:15" x14ac:dyDescent="0.25">
      <c r="D31" s="13"/>
      <c r="E31" s="12" t="s">
        <v>85</v>
      </c>
      <c r="F31" s="11">
        <f ca="1">COUNTIFS(Data!$N$14:$N$785,"&gt;"&amp;'5%syr'!$A30,Data!$N$14:$N$785,"&lt;="&amp;'5%syr'!$B30,Data!$F$14:$F$785,"&gt;"&amp;'5%syr'!F$1,Data!$F$14:$F$785,"&lt;="&amp;'5%syr'!F$2)</f>
        <v>9</v>
      </c>
      <c r="G31" s="11">
        <f ca="1">COUNTIFS(Data!$N$14:$N$785,"&gt;"&amp;'5%syr'!$A30,Data!$N$14:$N$785,"&lt;="&amp;'5%syr'!$B30,Data!$F$14:$F$785,"&gt;"&amp;'5%syr'!G$1,Data!$F$14:$F$785,"&lt;="&amp;'5%syr'!G$2)</f>
        <v>13</v>
      </c>
      <c r="H31" s="11">
        <f ca="1">COUNTIFS(Data!$N$14:$N$785,"&gt;"&amp;'5%syr'!$A30,Data!$N$14:$N$785,"&lt;="&amp;'5%syr'!$B30,Data!$F$14:$F$785,"&gt;"&amp;'5%syr'!H$1,Data!$F$14:$F$785,"&lt;="&amp;'5%syr'!H$2)</f>
        <v>11</v>
      </c>
      <c r="I31" s="11">
        <f ca="1">COUNTIFS(Data!$N$14:$N$785,"&gt;"&amp;'5%syr'!$A30,Data!$N$14:$N$785,"&lt;="&amp;'5%syr'!$B30,Data!$F$14:$F$785,"&gt;"&amp;'5%syr'!I$1,Data!$F$14:$F$785,"&lt;="&amp;'5%syr'!I$2)</f>
        <v>7</v>
      </c>
      <c r="J31" s="11">
        <f ca="1">COUNTIFS(Data!$N$14:$N$785,"&gt;"&amp;'5%syr'!$A30,Data!$N$14:$N$785,"&lt;="&amp;'5%syr'!$B30,Data!$F$14:$F$785,"&gt;"&amp;'5%syr'!J$1,Data!$F$14:$F$785,"&lt;="&amp;'5%syr'!J$2)</f>
        <v>8</v>
      </c>
      <c r="K31" s="11">
        <f ca="1">COUNTIFS(Data!$N$14:$N$785,"&gt;"&amp;'5%syr'!$A30,Data!$N$14:$N$785,"&lt;="&amp;'5%syr'!$B30,Data!$F$14:$F$785,"&gt;"&amp;'5%syr'!K$1,Data!$F$14:$F$785,"&lt;="&amp;'5%syr'!K$2)</f>
        <v>2</v>
      </c>
      <c r="L31" s="11">
        <f ca="1">COUNTIFS(Data!$N$14:$N$785,"&gt;"&amp;'5%syr'!$A30,Data!$N$14:$N$785,"&lt;="&amp;'5%syr'!$B30,Data!$F$14:$F$785,"&gt;"&amp;'5%syr'!L$1,Data!$F$14:$F$785,"&lt;="&amp;'5%syr'!L$2)</f>
        <v>6</v>
      </c>
      <c r="M31" s="11">
        <f ca="1">COUNTIFS(Data!$N$14:$N$785,"&gt;"&amp;'5%syr'!$A30,Data!$N$14:$N$785,"&lt;="&amp;'5%syr'!$B30,Data!$F$14:$F$785,"&gt;"&amp;'5%syr'!M$1,Data!$F$14:$F$785,"&lt;="&amp;'5%syr'!M$2)</f>
        <v>4</v>
      </c>
    </row>
    <row r="32" spans="1:15" x14ac:dyDescent="0.25">
      <c r="D32" s="13"/>
      <c r="E32" s="12" t="s">
        <v>86</v>
      </c>
      <c r="F32" s="14">
        <f t="shared" ref="F32:M32" ca="1" si="7">IFERROR(F30/F31,"--")</f>
        <v>0.1111111111111111</v>
      </c>
      <c r="G32" s="14">
        <f t="shared" ca="1" si="7"/>
        <v>7.6923076923076927E-2</v>
      </c>
      <c r="H32" s="14">
        <f t="shared" ca="1" si="7"/>
        <v>0.18181818181818182</v>
      </c>
      <c r="I32" s="14">
        <f t="shared" ca="1" si="7"/>
        <v>0.14285714285714285</v>
      </c>
      <c r="J32" s="14">
        <f t="shared" ca="1" si="7"/>
        <v>0.5</v>
      </c>
      <c r="K32" s="14">
        <f t="shared" ca="1" si="7"/>
        <v>1</v>
      </c>
      <c r="L32" s="14">
        <f t="shared" ca="1" si="7"/>
        <v>0.66666666666666663</v>
      </c>
      <c r="M32" s="14">
        <f t="shared" ca="1" si="7"/>
        <v>0.5</v>
      </c>
      <c r="N32" s="14"/>
      <c r="O32" s="14"/>
    </row>
    <row r="33" spans="1:15" x14ac:dyDescent="0.25">
      <c r="A33" s="13"/>
      <c r="B33" s="13"/>
      <c r="C33" s="13"/>
      <c r="D33" s="13"/>
      <c r="E33" s="12"/>
    </row>
    <row r="34" spans="1:15" x14ac:dyDescent="0.25">
      <c r="A34" s="13">
        <f ca="1">OFFSET(Data!$N$3,((ROW(A29)-1)/4),)</f>
        <v>6.8348329323190944</v>
      </c>
      <c r="B34" s="13">
        <f ca="1">OFFSET(Data!$N$4,((ROW(A29)-1)/4),)</f>
        <v>7.8895391341096062</v>
      </c>
      <c r="C34" s="13">
        <f ca="1">COUNTIFS(Data!N$14:N$785,"&gt;="&amp;A34,Data!N$14:N$785,"&lt;"&amp;B34)</f>
        <v>77</v>
      </c>
      <c r="D34" s="13">
        <f ca="1">AVERAGEIFS(Data!N$14:N$785,Data!N$14:N$785,"&gt;="&amp;A34,Data!N$14:N$785,"&lt;"&amp;B34)</f>
        <v>7.2938812201186032</v>
      </c>
      <c r="E34" s="12" t="s">
        <v>84</v>
      </c>
      <c r="F34" s="11">
        <f ca="1">COUNTIFS(Data!$C$14:$C$785,"&gt;"&amp;'5%syr'!$E$5,Data!$N$14:$N$785,"&gt;"&amp;'5%syr'!$A34,Data!$N$14:$N$785,"&lt;="&amp;'5%syr'!$B34,Data!$F$14:$F$785,"&gt;"&amp;'5%syr'!F$1,Data!$F$14:$F$785,"&lt;="&amp;'5%syr'!F$2)</f>
        <v>0</v>
      </c>
      <c r="G34" s="11">
        <f ca="1">COUNTIFS(Data!$C$14:$C$785,"&gt;"&amp;'5%syr'!$E$5,Data!$N$14:$N$785,"&gt;"&amp;'5%syr'!$A34,Data!$N$14:$N$785,"&lt;="&amp;'5%syr'!$B34,Data!$F$14:$F$785,"&gt;"&amp;'5%syr'!G$1,Data!$F$14:$F$785,"&lt;="&amp;'5%syr'!G$2)</f>
        <v>1</v>
      </c>
      <c r="H34" s="11">
        <f ca="1">COUNTIFS(Data!$C$14:$C$785,"&gt;"&amp;'5%syr'!$E$5,Data!$N$14:$N$785,"&gt;"&amp;'5%syr'!$A34,Data!$N$14:$N$785,"&lt;="&amp;'5%syr'!$B34,Data!$F$14:$F$785,"&gt;"&amp;'5%syr'!H$1,Data!$F$14:$F$785,"&lt;="&amp;'5%syr'!H$2)</f>
        <v>3</v>
      </c>
      <c r="I34" s="11">
        <f ca="1">COUNTIFS(Data!$C$14:$C$785,"&gt;"&amp;'5%syr'!$E$5,Data!$N$14:$N$785,"&gt;"&amp;'5%syr'!$A34,Data!$N$14:$N$785,"&lt;="&amp;'5%syr'!$B34,Data!$F$14:$F$785,"&gt;"&amp;'5%syr'!I$1,Data!$F$14:$F$785,"&lt;="&amp;'5%syr'!I$2)</f>
        <v>7</v>
      </c>
      <c r="J34" s="11">
        <f ca="1">COUNTIFS(Data!$C$14:$C$785,"&gt;"&amp;'5%syr'!$E$5,Data!$N$14:$N$785,"&gt;"&amp;'5%syr'!$A34,Data!$N$14:$N$785,"&lt;="&amp;'5%syr'!$B34,Data!$F$14:$F$785,"&gt;"&amp;'5%syr'!J$1,Data!$F$14:$F$785,"&lt;="&amp;'5%syr'!J$2)</f>
        <v>2</v>
      </c>
      <c r="K34" s="11">
        <f ca="1">COUNTIFS(Data!$C$14:$C$785,"&gt;"&amp;'5%syr'!$E$5,Data!$N$14:$N$785,"&gt;"&amp;'5%syr'!$A34,Data!$N$14:$N$785,"&lt;="&amp;'5%syr'!$B34,Data!$F$14:$F$785,"&gt;"&amp;'5%syr'!K$1,Data!$F$14:$F$785,"&lt;="&amp;'5%syr'!K$2)</f>
        <v>5</v>
      </c>
      <c r="L34" s="11">
        <f ca="1">COUNTIFS(Data!$C$14:$C$785,"&gt;"&amp;'5%syr'!$E$5,Data!$N$14:$N$785,"&gt;"&amp;'5%syr'!$A34,Data!$N$14:$N$785,"&lt;="&amp;'5%syr'!$B34,Data!$F$14:$F$785,"&gt;"&amp;'5%syr'!L$1,Data!$F$14:$F$785,"&lt;="&amp;'5%syr'!L$2)</f>
        <v>0</v>
      </c>
      <c r="M34" s="11">
        <f ca="1">COUNTIFS(Data!$C$14:$C$785,"&gt;"&amp;'5%syr'!$E$5,Data!$N$14:$N$785,"&gt;"&amp;'5%syr'!$A34,Data!$N$14:$N$785,"&lt;="&amp;'5%syr'!$B34,Data!$F$14:$F$785,"&gt;"&amp;'5%syr'!M$1,Data!$F$14:$F$785,"&lt;="&amp;'5%syr'!M$2)</f>
        <v>1</v>
      </c>
    </row>
    <row r="35" spans="1:15" x14ac:dyDescent="0.25">
      <c r="D35" s="13"/>
      <c r="E35" s="12" t="s">
        <v>85</v>
      </c>
      <c r="F35" s="11">
        <f ca="1">COUNTIFS(Data!$N$14:$N$785,"&gt;"&amp;'5%syr'!$A34,Data!$N$14:$N$785,"&lt;="&amp;'5%syr'!$B34,Data!$F$14:$F$785,"&gt;"&amp;'5%syr'!F$1,Data!$F$14:$F$785,"&lt;="&amp;'5%syr'!F$2)</f>
        <v>6</v>
      </c>
      <c r="G35" s="11">
        <f ca="1">COUNTIFS(Data!$N$14:$N$785,"&gt;"&amp;'5%syr'!$A34,Data!$N$14:$N$785,"&lt;="&amp;'5%syr'!$B34,Data!$F$14:$F$785,"&gt;"&amp;'5%syr'!G$1,Data!$F$14:$F$785,"&lt;="&amp;'5%syr'!G$2)</f>
        <v>14</v>
      </c>
      <c r="H35" s="11">
        <f ca="1">COUNTIFS(Data!$N$14:$N$785,"&gt;"&amp;'5%syr'!$A34,Data!$N$14:$N$785,"&lt;="&amp;'5%syr'!$B34,Data!$F$14:$F$785,"&gt;"&amp;'5%syr'!H$1,Data!$F$14:$F$785,"&lt;="&amp;'5%syr'!H$2)</f>
        <v>14</v>
      </c>
      <c r="I35" s="11">
        <f ca="1">COUNTIFS(Data!$N$14:$N$785,"&gt;"&amp;'5%syr'!$A34,Data!$N$14:$N$785,"&lt;="&amp;'5%syr'!$B34,Data!$F$14:$F$785,"&gt;"&amp;'5%syr'!I$1,Data!$F$14:$F$785,"&lt;="&amp;'5%syr'!I$2)</f>
        <v>17</v>
      </c>
      <c r="J35" s="11">
        <f ca="1">COUNTIFS(Data!$N$14:$N$785,"&gt;"&amp;'5%syr'!$A34,Data!$N$14:$N$785,"&lt;="&amp;'5%syr'!$B34,Data!$F$14:$F$785,"&gt;"&amp;'5%syr'!J$1,Data!$F$14:$F$785,"&lt;="&amp;'5%syr'!J$2)</f>
        <v>5</v>
      </c>
      <c r="K35" s="11">
        <f ca="1">COUNTIFS(Data!$N$14:$N$785,"&gt;"&amp;'5%syr'!$A34,Data!$N$14:$N$785,"&lt;="&amp;'5%syr'!$B34,Data!$F$14:$F$785,"&gt;"&amp;'5%syr'!K$1,Data!$F$14:$F$785,"&lt;="&amp;'5%syr'!K$2)</f>
        <v>7</v>
      </c>
      <c r="L35" s="11">
        <f ca="1">COUNTIFS(Data!$N$14:$N$785,"&gt;"&amp;'5%syr'!$A34,Data!$N$14:$N$785,"&lt;="&amp;'5%syr'!$B34,Data!$F$14:$F$785,"&gt;"&amp;'5%syr'!L$1,Data!$F$14:$F$785,"&lt;="&amp;'5%syr'!L$2)</f>
        <v>3</v>
      </c>
      <c r="M35" s="11">
        <f ca="1">COUNTIFS(Data!$N$14:$N$785,"&gt;"&amp;'5%syr'!$A34,Data!$N$14:$N$785,"&lt;="&amp;'5%syr'!$B34,Data!$F$14:$F$785,"&gt;"&amp;'5%syr'!M$1,Data!$F$14:$F$785,"&lt;="&amp;'5%syr'!M$2)</f>
        <v>2</v>
      </c>
    </row>
    <row r="36" spans="1:15" x14ac:dyDescent="0.25">
      <c r="D36" s="13"/>
      <c r="E36" s="12" t="s">
        <v>86</v>
      </c>
      <c r="F36" s="14">
        <f t="shared" ref="F36:M36" ca="1" si="8">IFERROR(F34/F35,"--")</f>
        <v>0</v>
      </c>
      <c r="G36" s="14">
        <f t="shared" ca="1" si="8"/>
        <v>7.1428571428571425E-2</v>
      </c>
      <c r="H36" s="14">
        <f t="shared" ca="1" si="8"/>
        <v>0.21428571428571427</v>
      </c>
      <c r="I36" s="14">
        <f t="shared" ca="1" si="8"/>
        <v>0.41176470588235292</v>
      </c>
      <c r="J36" s="14">
        <f t="shared" ca="1" si="8"/>
        <v>0.4</v>
      </c>
      <c r="K36" s="14">
        <f t="shared" ca="1" si="8"/>
        <v>0.7142857142857143</v>
      </c>
      <c r="L36" s="14">
        <f t="shared" ca="1" si="8"/>
        <v>0</v>
      </c>
      <c r="M36" s="14">
        <f t="shared" ca="1" si="8"/>
        <v>0.5</v>
      </c>
      <c r="N36" s="14"/>
      <c r="O36" s="14"/>
    </row>
    <row r="37" spans="1:15" x14ac:dyDescent="0.25">
      <c r="A37" s="13"/>
      <c r="B37" s="13"/>
      <c r="C37" s="13"/>
      <c r="D37" s="13"/>
      <c r="E37" s="12"/>
    </row>
    <row r="38" spans="1:15" x14ac:dyDescent="0.25">
      <c r="D38" s="13"/>
      <c r="E38" s="12"/>
      <c r="F38" s="14"/>
      <c r="G38" s="14"/>
      <c r="H38" s="14"/>
      <c r="I38" s="14"/>
      <c r="J38" s="14"/>
      <c r="K38" s="14"/>
      <c r="L38" s="14"/>
      <c r="M38" s="14"/>
      <c r="N38" s="14"/>
    </row>
    <row r="39" spans="1:15" x14ac:dyDescent="0.25">
      <c r="A39" s="16" t="s">
        <v>90</v>
      </c>
      <c r="B39" s="16" t="s">
        <v>91</v>
      </c>
      <c r="C39" s="16" t="s">
        <v>96</v>
      </c>
      <c r="D39" s="13"/>
      <c r="E39" s="12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x14ac:dyDescent="0.25">
      <c r="A40" s="17">
        <f>I70</f>
        <v>-5.49112295433377E-2</v>
      </c>
      <c r="B40" s="17">
        <f>I71</f>
        <v>2.4222394140852646</v>
      </c>
      <c r="C40" s="17">
        <f>I69</f>
        <v>0.44647265305357237</v>
      </c>
      <c r="D40" s="13"/>
      <c r="E40" s="11" t="s">
        <v>95</v>
      </c>
      <c r="F40" s="13">
        <f ca="1">SUM(F43:F106)</f>
        <v>3.4892475214941876</v>
      </c>
      <c r="G40" s="14"/>
      <c r="H40" s="14"/>
      <c r="I40" s="14"/>
      <c r="J40" s="14"/>
      <c r="K40" s="14"/>
      <c r="L40" s="14"/>
      <c r="M40" s="14"/>
      <c r="N40" s="14"/>
      <c r="O40" s="14"/>
    </row>
    <row r="42" spans="1:15" x14ac:dyDescent="0.25">
      <c r="A42" s="16" t="s">
        <v>87</v>
      </c>
      <c r="B42" s="16" t="s">
        <v>88</v>
      </c>
      <c r="C42" s="16" t="s">
        <v>92</v>
      </c>
      <c r="D42" s="16" t="s">
        <v>89</v>
      </c>
      <c r="E42" s="16" t="s">
        <v>93</v>
      </c>
      <c r="F42" s="16" t="s">
        <v>94</v>
      </c>
    </row>
    <row r="43" spans="1:15" x14ac:dyDescent="0.25">
      <c r="A43" s="13">
        <f ca="1">D$6</f>
        <v>0.4039494497522152</v>
      </c>
      <c r="B43" s="30">
        <f ca="1">OFFSET($F$4,0,ROW(A1)-1)</f>
        <v>1.1606717838905437E-2</v>
      </c>
      <c r="C43" s="11">
        <f ca="1">A43*$A$40+B43*$B$40+$C$40</f>
        <v>0.45240554151188683</v>
      </c>
      <c r="D43" s="14">
        <f ca="1">OFFSET($F$8,0,ROW(A1)-1)</f>
        <v>0.8571428571428571</v>
      </c>
      <c r="E43" s="13">
        <f t="shared" ref="E43:E44" ca="1" si="9">IFERROR(C43-D43,0)</f>
        <v>-0.40473731563097026</v>
      </c>
      <c r="F43" s="13">
        <f ca="1">E43^2</f>
        <v>0.16381229466416364</v>
      </c>
    </row>
    <row r="44" spans="1:15" x14ac:dyDescent="0.25">
      <c r="A44" s="13">
        <f t="shared" ref="A44:A50" ca="1" si="10">D$6</f>
        <v>0.4039494497522152</v>
      </c>
      <c r="B44" s="30">
        <f ca="1">OFFSET($F$4,0,ROW(A2)-1)</f>
        <v>3.9815214318135353E-2</v>
      </c>
      <c r="C44" s="11">
        <f t="shared" ref="C44:C50" ca="1" si="11">A44*$A$40+B44*$B$40+$C$40</f>
        <v>0.52073327349596288</v>
      </c>
      <c r="D44" s="14">
        <v>0.43</v>
      </c>
      <c r="E44" s="13">
        <f t="shared" ca="1" si="9"/>
        <v>9.0733273495962885E-2</v>
      </c>
      <c r="F44" s="13">
        <f t="shared" ref="F44:F50" ca="1" si="12">E44^2</f>
        <v>8.232526919293201E-3</v>
      </c>
    </row>
    <row r="45" spans="1:15" x14ac:dyDescent="0.25">
      <c r="A45" s="13">
        <f t="shared" ca="1" si="10"/>
        <v>0.4039494497522152</v>
      </c>
      <c r="B45" s="30">
        <f t="shared" ref="B45" ca="1" si="13">OFFSET($F$4,0,ROW(A3)-1)</f>
        <v>6.1583273935066636E-2</v>
      </c>
      <c r="C45" s="11">
        <f t="shared" ca="1" si="11"/>
        <v>0.57346072546825166</v>
      </c>
      <c r="D45" s="31">
        <f ca="1">AVERAGE(F8:M8)</f>
        <v>0.5731292517006803</v>
      </c>
      <c r="E45" s="13">
        <f ca="1">IFERROR(C45-D45,0)</f>
        <v>3.3147376757136637E-4</v>
      </c>
      <c r="F45" s="13">
        <f t="shared" ca="1" si="12"/>
        <v>1.0987485858795622E-7</v>
      </c>
    </row>
    <row r="46" spans="1:15" x14ac:dyDescent="0.25">
      <c r="A46" s="13">
        <f t="shared" ca="1" si="10"/>
        <v>0.4039494497522152</v>
      </c>
      <c r="B46" s="30">
        <f ca="1">OFFSET($F$4,0,ROW(A4)-1)</f>
        <v>8.5848493535748124E-2</v>
      </c>
      <c r="C46" s="11">
        <f t="shared" ca="1" si="11"/>
        <v>0.63223689677645667</v>
      </c>
      <c r="D46" s="14">
        <f ca="1">OFFSET($F$8,0,ROW(A4)-1)</f>
        <v>0.33333333333333331</v>
      </c>
      <c r="E46" s="13">
        <f t="shared" ref="E46:E106" ca="1" si="14">IFERROR(C46-D46,0)</f>
        <v>0.29890356344312335</v>
      </c>
      <c r="F46" s="13">
        <f t="shared" ca="1" si="12"/>
        <v>8.9343340238997274E-2</v>
      </c>
    </row>
    <row r="47" spans="1:15" x14ac:dyDescent="0.25">
      <c r="A47" s="13">
        <f t="shared" ca="1" si="10"/>
        <v>0.4039494497522152</v>
      </c>
      <c r="B47" s="30">
        <f ca="1">OFFSET($F$4,0,ROW(A5)-1)</f>
        <v>0.11399665047551526</v>
      </c>
      <c r="C47" s="11">
        <f t="shared" ca="1" si="11"/>
        <v>0.70041847194981832</v>
      </c>
      <c r="D47" s="14">
        <f ca="1">OFFSET($F$8,0,ROW(A5)-1)</f>
        <v>0.5</v>
      </c>
      <c r="E47" s="13">
        <f t="shared" ca="1" si="14"/>
        <v>0.20041847194981832</v>
      </c>
      <c r="F47" s="13">
        <f t="shared" ca="1" si="12"/>
        <v>4.0167563898700111E-2</v>
      </c>
    </row>
    <row r="48" spans="1:15" x14ac:dyDescent="0.25">
      <c r="A48" s="13">
        <f t="shared" ca="1" si="10"/>
        <v>0.4039494497522152</v>
      </c>
      <c r="B48" s="30">
        <f ca="1">OFFSET($F$4,0,ROW(A6)-1)</f>
        <v>0.14412718978499217</v>
      </c>
      <c r="C48" s="11">
        <f t="shared" ca="1" si="11"/>
        <v>0.77340185183287868</v>
      </c>
      <c r="D48" s="14">
        <f ca="1">OFFSET($F$8,0,ROW(A6)-1)</f>
        <v>0.5714285714285714</v>
      </c>
      <c r="E48" s="13">
        <f t="shared" ca="1" si="14"/>
        <v>0.20197328040430729</v>
      </c>
      <c r="F48" s="13">
        <f t="shared" ca="1" si="12"/>
        <v>4.0793205997276941E-2</v>
      </c>
    </row>
    <row r="49" spans="1:16" x14ac:dyDescent="0.25">
      <c r="A49" s="13">
        <f t="shared" ca="1" si="10"/>
        <v>0.4039494497522152</v>
      </c>
      <c r="B49" s="30">
        <f ca="1">OFFSET($F$4,0,ROW(A7)-1)</f>
        <v>0.18164747268895695</v>
      </c>
      <c r="C49" s="11">
        <f t="shared" ca="1" si="11"/>
        <v>0.8642849599104917</v>
      </c>
      <c r="D49" s="14">
        <f ca="1">OFFSET($F$8,0,ROW(A7)-1)</f>
        <v>0.875</v>
      </c>
      <c r="E49" s="13">
        <f t="shared" ca="1" si="14"/>
        <v>-1.0715040089508299E-2</v>
      </c>
      <c r="F49" s="13">
        <f t="shared" ca="1" si="12"/>
        <v>1.1481208411977001E-4</v>
      </c>
    </row>
    <row r="50" spans="1:16" x14ac:dyDescent="0.25">
      <c r="A50" s="13">
        <f t="shared" ca="1" si="10"/>
        <v>0.4039494497522152</v>
      </c>
      <c r="B50" s="30">
        <f ca="1">OFFSET($F$4,0,ROW(A8)-1)</f>
        <v>0.25143223972474288</v>
      </c>
      <c r="C50" s="11">
        <f t="shared" ca="1" si="11"/>
        <v>1.0333203731273306</v>
      </c>
      <c r="D50" s="14">
        <f ca="1">OFFSET($F$8,0,ROW(A8)-1)</f>
        <v>0.875</v>
      </c>
      <c r="E50" s="13">
        <f t="shared" ca="1" si="14"/>
        <v>0.1583203731273306</v>
      </c>
      <c r="F50" s="13">
        <f t="shared" ca="1" si="12"/>
        <v>2.5065340547177187E-2</v>
      </c>
    </row>
    <row r="51" spans="1:16" x14ac:dyDescent="0.25">
      <c r="A51" s="13">
        <f ca="1">D$10</f>
        <v>0.73270912394388954</v>
      </c>
      <c r="B51" s="30">
        <v>1.1606717838905437E-2</v>
      </c>
      <c r="C51" s="11">
        <f ca="1">A51*$A$40+B51*$B$40+$C$40</f>
        <v>0.43435294357775489</v>
      </c>
      <c r="D51" s="14">
        <f t="shared" ref="D51:D58" ca="1" si="15">OFFSET($F$12,0,ROW(A1)-1)</f>
        <v>1</v>
      </c>
      <c r="E51" s="13">
        <f t="shared" ca="1" si="14"/>
        <v>-0.56564705642224511</v>
      </c>
      <c r="F51" s="13">
        <f ca="1">E51^2</f>
        <v>0.31995659243915053</v>
      </c>
    </row>
    <row r="52" spans="1:16" x14ac:dyDescent="0.25">
      <c r="A52" s="13">
        <f t="shared" ref="A52:A58" ca="1" si="16">D$10</f>
        <v>0.73270912394388954</v>
      </c>
      <c r="B52" s="30">
        <v>3.9815214318135353E-2</v>
      </c>
      <c r="C52" s="11">
        <f t="shared" ref="C52:C58" ca="1" si="17">A52*$A$40+B52*$B$40+$C$40</f>
        <v>0.50268067556183094</v>
      </c>
      <c r="D52" s="14">
        <f t="shared" ca="1" si="15"/>
        <v>0.2</v>
      </c>
      <c r="E52" s="13">
        <f t="shared" ca="1" si="14"/>
        <v>0.30268067556183093</v>
      </c>
      <c r="F52" s="13">
        <f t="shared" ref="F52:F58" ca="1" si="18">E52^2</f>
        <v>9.1615591358566353E-2</v>
      </c>
    </row>
    <row r="53" spans="1:16" x14ac:dyDescent="0.25">
      <c r="A53" s="13">
        <f t="shared" ca="1" si="16"/>
        <v>0.73270912394388954</v>
      </c>
      <c r="B53" s="30">
        <v>6.1583273935066636E-2</v>
      </c>
      <c r="C53" s="11">
        <f t="shared" ca="1" si="17"/>
        <v>0.55540812753411972</v>
      </c>
      <c r="D53" s="14">
        <f t="shared" ca="1" si="15"/>
        <v>0.5</v>
      </c>
      <c r="E53" s="13">
        <f t="shared" ca="1" si="14"/>
        <v>5.5408127534119722E-2</v>
      </c>
      <c r="F53" s="13">
        <f t="shared" ca="1" si="18"/>
        <v>3.0700605968372761E-3</v>
      </c>
      <c r="H53" t="s">
        <v>97</v>
      </c>
      <c r="I53"/>
      <c r="J53"/>
      <c r="K53"/>
      <c r="L53"/>
      <c r="M53"/>
      <c r="N53"/>
      <c r="O53"/>
      <c r="P53"/>
    </row>
    <row r="54" spans="1:16" ht="15.75" thickBot="1" x14ac:dyDescent="0.3">
      <c r="A54" s="13">
        <f t="shared" ca="1" si="16"/>
        <v>0.73270912394388954</v>
      </c>
      <c r="B54" s="30">
        <v>8.5848493535748124E-2</v>
      </c>
      <c r="C54" s="11">
        <f t="shared" ca="1" si="17"/>
        <v>0.61418429884232473</v>
      </c>
      <c r="D54" s="14">
        <f t="shared" ca="1" si="15"/>
        <v>0.55555555555555558</v>
      </c>
      <c r="E54" s="13">
        <f t="shared" ca="1" si="14"/>
        <v>5.8628743286769147E-2</v>
      </c>
      <c r="F54" s="13">
        <f t="shared" ca="1" si="18"/>
        <v>3.4373295393858782E-3</v>
      </c>
      <c r="H54"/>
      <c r="I54"/>
      <c r="J54"/>
      <c r="K54"/>
      <c r="L54"/>
      <c r="M54"/>
      <c r="N54"/>
      <c r="O54"/>
      <c r="P54"/>
    </row>
    <row r="55" spans="1:16" x14ac:dyDescent="0.25">
      <c r="A55" s="13">
        <f t="shared" ca="1" si="16"/>
        <v>0.73270912394388954</v>
      </c>
      <c r="B55" s="30">
        <v>0.11399665047551526</v>
      </c>
      <c r="C55" s="11">
        <f t="shared" ca="1" si="17"/>
        <v>0.68236587401568638</v>
      </c>
      <c r="D55" s="14">
        <f t="shared" ca="1" si="15"/>
        <v>0.7142857142857143</v>
      </c>
      <c r="E55" s="13">
        <f t="shared" ca="1" si="14"/>
        <v>-3.1919840270027922E-2</v>
      </c>
      <c r="F55" s="13">
        <f t="shared" ca="1" si="18"/>
        <v>1.0188762028640961E-3</v>
      </c>
      <c r="H55" s="20" t="s">
        <v>98</v>
      </c>
      <c r="I55" s="20"/>
      <c r="J55"/>
      <c r="K55"/>
      <c r="L55"/>
      <c r="M55"/>
      <c r="N55"/>
      <c r="O55"/>
      <c r="P55"/>
    </row>
    <row r="56" spans="1:16" x14ac:dyDescent="0.25">
      <c r="A56" s="13">
        <f t="shared" ca="1" si="16"/>
        <v>0.73270912394388954</v>
      </c>
      <c r="B56" s="30">
        <v>0.14412718978499217</v>
      </c>
      <c r="C56" s="11">
        <f t="shared" ca="1" si="17"/>
        <v>0.75534925389874674</v>
      </c>
      <c r="D56" s="14">
        <f t="shared" ca="1" si="15"/>
        <v>1</v>
      </c>
      <c r="E56" s="13">
        <f t="shared" ca="1" si="14"/>
        <v>-0.24465074610125326</v>
      </c>
      <c r="F56" s="13">
        <f t="shared" ca="1" si="18"/>
        <v>5.9853987567899884E-2</v>
      </c>
      <c r="H56" s="17" t="s">
        <v>99</v>
      </c>
      <c r="I56" s="17">
        <v>0.6932531430955764</v>
      </c>
      <c r="J56"/>
      <c r="K56"/>
      <c r="L56"/>
      <c r="M56"/>
      <c r="N56"/>
      <c r="O56"/>
      <c r="P56"/>
    </row>
    <row r="57" spans="1:16" x14ac:dyDescent="0.25">
      <c r="A57" s="13">
        <f t="shared" ca="1" si="16"/>
        <v>0.73270912394388954</v>
      </c>
      <c r="B57" s="30">
        <v>0.18164747268895695</v>
      </c>
      <c r="C57" s="11">
        <f t="shared" ca="1" si="17"/>
        <v>0.84623236197635976</v>
      </c>
      <c r="D57" s="14">
        <f t="shared" ca="1" si="15"/>
        <v>1</v>
      </c>
      <c r="E57" s="13">
        <f t="shared" ca="1" si="14"/>
        <v>-0.15376763802364024</v>
      </c>
      <c r="F57" s="13">
        <f t="shared" ca="1" si="18"/>
        <v>2.3644486503369252E-2</v>
      </c>
      <c r="H57" s="17" t="s">
        <v>100</v>
      </c>
      <c r="I57" s="17">
        <v>0.48059992041189575</v>
      </c>
      <c r="J57"/>
      <c r="K57"/>
      <c r="L57"/>
      <c r="M57"/>
      <c r="N57"/>
      <c r="O57"/>
      <c r="P57"/>
    </row>
    <row r="58" spans="1:16" x14ac:dyDescent="0.25">
      <c r="A58" s="13">
        <f t="shared" ca="1" si="16"/>
        <v>0.73270912394388954</v>
      </c>
      <c r="B58" s="30">
        <v>0.25143223972474288</v>
      </c>
      <c r="C58" s="11">
        <f t="shared" ca="1" si="17"/>
        <v>1.0152677751931987</v>
      </c>
      <c r="D58" s="14">
        <f t="shared" ca="1" si="15"/>
        <v>1</v>
      </c>
      <c r="E58" s="13">
        <f t="shared" ca="1" si="14"/>
        <v>1.5267775193198663E-2</v>
      </c>
      <c r="F58" s="13">
        <f t="shared" ca="1" si="18"/>
        <v>2.3310495935005245E-4</v>
      </c>
      <c r="H58" s="17" t="s">
        <v>101</v>
      </c>
      <c r="I58" s="17">
        <v>0.46357040960572843</v>
      </c>
      <c r="J58"/>
      <c r="K58"/>
      <c r="L58"/>
      <c r="M58"/>
      <c r="N58"/>
      <c r="O58"/>
      <c r="P58"/>
    </row>
    <row r="59" spans="1:16" x14ac:dyDescent="0.25">
      <c r="A59" s="13">
        <f ca="1">D$14</f>
        <v>1.4040950746170748</v>
      </c>
      <c r="B59" s="30">
        <v>1.1606717838905437E-2</v>
      </c>
      <c r="C59" s="11">
        <f ca="1">A59*$A$40+B59*$B$40+$C$40</f>
        <v>0.3974863155281676</v>
      </c>
      <c r="D59" s="14">
        <f t="shared" ref="D59:D66" ca="1" si="19">OFFSET($F$16,0,ROW(A1)-1)</f>
        <v>1</v>
      </c>
      <c r="E59" s="13">
        <f t="shared" ca="1" si="14"/>
        <v>-0.6025136844718324</v>
      </c>
      <c r="F59" s="13">
        <f ca="1">E59^2</f>
        <v>0.36302273997582279</v>
      </c>
      <c r="H59" s="17" t="s">
        <v>102</v>
      </c>
      <c r="I59" s="17">
        <v>0.23916684352327844</v>
      </c>
      <c r="J59"/>
      <c r="K59"/>
      <c r="L59"/>
      <c r="M59"/>
      <c r="N59"/>
      <c r="O59"/>
      <c r="P59"/>
    </row>
    <row r="60" spans="1:16" ht="15.75" thickBot="1" x14ac:dyDescent="0.3">
      <c r="A60" s="13">
        <f t="shared" ref="A60:A66" ca="1" si="20">D$14</f>
        <v>1.4040950746170748</v>
      </c>
      <c r="B60" s="30">
        <v>3.9815214318135353E-2</v>
      </c>
      <c r="C60" s="11">
        <f t="shared" ref="C60:C66" ca="1" si="21">A60*$A$40+B60*$B$40+$C$40</f>
        <v>0.4658140475122437</v>
      </c>
      <c r="D60" s="14">
        <f t="shared" ca="1" si="19"/>
        <v>0</v>
      </c>
      <c r="E60" s="13">
        <f t="shared" ca="1" si="14"/>
        <v>0.4658140475122437</v>
      </c>
      <c r="F60" s="13">
        <f t="shared" ref="F60:F66" ca="1" si="22">E60^2</f>
        <v>0.21698272685973882</v>
      </c>
      <c r="H60" s="18" t="s">
        <v>103</v>
      </c>
      <c r="I60" s="18">
        <v>64</v>
      </c>
      <c r="J60"/>
      <c r="K60"/>
      <c r="L60"/>
      <c r="M60"/>
      <c r="N60"/>
      <c r="O60"/>
      <c r="P60"/>
    </row>
    <row r="61" spans="1:16" x14ac:dyDescent="0.25">
      <c r="A61" s="13">
        <f t="shared" ca="1" si="20"/>
        <v>1.4040950746170748</v>
      </c>
      <c r="B61" s="30">
        <v>6.1583273935066636E-2</v>
      </c>
      <c r="C61" s="11">
        <f t="shared" ca="1" si="21"/>
        <v>0.51854149948453243</v>
      </c>
      <c r="D61" s="14">
        <f t="shared" ca="1" si="19"/>
        <v>0.5</v>
      </c>
      <c r="E61" s="13">
        <f t="shared" ca="1" si="14"/>
        <v>1.8541499484532431E-2</v>
      </c>
      <c r="F61" s="13">
        <f t="shared" ca="1" si="22"/>
        <v>3.4378720313491641E-4</v>
      </c>
      <c r="H61"/>
      <c r="I61"/>
      <c r="J61"/>
      <c r="K61"/>
      <c r="L61"/>
      <c r="M61"/>
      <c r="N61"/>
      <c r="O61"/>
      <c r="P61"/>
    </row>
    <row r="62" spans="1:16" ht="15.75" thickBot="1" x14ac:dyDescent="0.3">
      <c r="A62" s="13">
        <f t="shared" ca="1" si="20"/>
        <v>1.4040950746170748</v>
      </c>
      <c r="B62" s="30">
        <v>8.5848493535748124E-2</v>
      </c>
      <c r="C62" s="11">
        <f t="shared" ca="1" si="21"/>
        <v>0.57731767079273744</v>
      </c>
      <c r="D62" s="14">
        <f t="shared" ca="1" si="19"/>
        <v>1</v>
      </c>
      <c r="E62" s="13">
        <f t="shared" ca="1" si="14"/>
        <v>-0.42268232920726256</v>
      </c>
      <c r="F62" s="13">
        <f t="shared" ca="1" si="22"/>
        <v>0.17866035142407669</v>
      </c>
      <c r="H62" t="s">
        <v>104</v>
      </c>
      <c r="I62"/>
      <c r="J62"/>
      <c r="K62"/>
      <c r="L62"/>
      <c r="M62"/>
      <c r="N62"/>
      <c r="O62"/>
      <c r="P62"/>
    </row>
    <row r="63" spans="1:16" x14ac:dyDescent="0.25">
      <c r="A63" s="13">
        <f t="shared" ca="1" si="20"/>
        <v>1.4040950746170748</v>
      </c>
      <c r="B63" s="30">
        <v>0.11399665047551526</v>
      </c>
      <c r="C63" s="11">
        <f t="shared" ca="1" si="21"/>
        <v>0.64549924596609909</v>
      </c>
      <c r="D63" s="14">
        <f t="shared" ca="1" si="19"/>
        <v>0.66666666666666663</v>
      </c>
      <c r="E63" s="13">
        <f t="shared" ca="1" si="14"/>
        <v>-2.1167420700567541E-2</v>
      </c>
      <c r="F63" s="13">
        <f t="shared" ca="1" si="22"/>
        <v>4.4805969911481525E-4</v>
      </c>
      <c r="H63" s="19"/>
      <c r="I63" s="19" t="s">
        <v>108</v>
      </c>
      <c r="J63" s="19" t="s">
        <v>109</v>
      </c>
      <c r="K63" s="19" t="s">
        <v>110</v>
      </c>
      <c r="L63" s="19" t="s">
        <v>111</v>
      </c>
      <c r="M63" s="19" t="s">
        <v>112</v>
      </c>
      <c r="N63"/>
      <c r="O63"/>
      <c r="P63"/>
    </row>
    <row r="64" spans="1:16" x14ac:dyDescent="0.25">
      <c r="A64" s="13">
        <f t="shared" ca="1" si="20"/>
        <v>1.4040950746170748</v>
      </c>
      <c r="B64" s="30">
        <v>0.14412718978499217</v>
      </c>
      <c r="C64" s="11">
        <f t="shared" ca="1" si="21"/>
        <v>0.71848262584915945</v>
      </c>
      <c r="D64" s="14">
        <f t="shared" ca="1" si="19"/>
        <v>0.76923076923076927</v>
      </c>
      <c r="E64" s="13">
        <f t="shared" ca="1" si="14"/>
        <v>-5.0748143381609823E-2</v>
      </c>
      <c r="F64" s="13">
        <f t="shared" ca="1" si="22"/>
        <v>2.5753740566804286E-3</v>
      </c>
      <c r="H64" s="17" t="s">
        <v>105</v>
      </c>
      <c r="I64" s="17">
        <v>2</v>
      </c>
      <c r="J64" s="17">
        <v>3.2285941936269174</v>
      </c>
      <c r="K64" s="17">
        <v>1.6142970968134587</v>
      </c>
      <c r="L64" s="17">
        <v>28.221592850326815</v>
      </c>
      <c r="M64" s="17">
        <v>2.1028648472355494E-9</v>
      </c>
      <c r="N64"/>
      <c r="O64"/>
      <c r="P64"/>
    </row>
    <row r="65" spans="1:16" x14ac:dyDescent="0.25">
      <c r="A65" s="13">
        <f t="shared" ca="1" si="20"/>
        <v>1.4040950746170748</v>
      </c>
      <c r="B65" s="30">
        <v>0.18164747268895695</v>
      </c>
      <c r="C65" s="11">
        <f t="shared" ca="1" si="21"/>
        <v>0.80936573392677247</v>
      </c>
      <c r="D65" s="14">
        <f t="shared" ca="1" si="19"/>
        <v>1</v>
      </c>
      <c r="E65" s="13">
        <f t="shared" ca="1" si="14"/>
        <v>-0.19063426607322753</v>
      </c>
      <c r="F65" s="13">
        <f t="shared" ca="1" si="22"/>
        <v>3.6341423401278113E-2</v>
      </c>
      <c r="H65" s="17" t="s">
        <v>106</v>
      </c>
      <c r="I65" s="17">
        <v>61</v>
      </c>
      <c r="J65" s="17">
        <v>3.4892475214941898</v>
      </c>
      <c r="K65" s="17">
        <v>5.7200779040888355E-2</v>
      </c>
      <c r="L65" s="17"/>
      <c r="M65" s="17"/>
      <c r="N65"/>
      <c r="O65"/>
      <c r="P65"/>
    </row>
    <row r="66" spans="1:16" ht="15.75" thickBot="1" x14ac:dyDescent="0.3">
      <c r="A66" s="13">
        <f t="shared" ca="1" si="20"/>
        <v>1.4040950746170748</v>
      </c>
      <c r="B66" s="30">
        <v>0.25143223972474288</v>
      </c>
      <c r="C66" s="11">
        <f t="shared" ca="1" si="21"/>
        <v>0.97840114714361137</v>
      </c>
      <c r="D66" s="14">
        <f t="shared" ca="1" si="19"/>
        <v>0.8571428571428571</v>
      </c>
      <c r="E66" s="13">
        <f t="shared" ca="1" si="14"/>
        <v>0.12125829000075428</v>
      </c>
      <c r="F66" s="13">
        <f t="shared" ca="1" si="22"/>
        <v>1.4703572893907025E-2</v>
      </c>
      <c r="H66" s="18" t="s">
        <v>107</v>
      </c>
      <c r="I66" s="18">
        <v>63</v>
      </c>
      <c r="J66" s="18">
        <v>6.7178417151211072</v>
      </c>
      <c r="K66" s="18"/>
      <c r="L66" s="18"/>
      <c r="M66" s="18"/>
      <c r="N66"/>
      <c r="O66"/>
      <c r="P66"/>
    </row>
    <row r="67" spans="1:16" ht="15.75" thickBot="1" x14ac:dyDescent="0.3">
      <c r="A67" s="13">
        <f ca="1">D$18</f>
        <v>2.0683690071427412</v>
      </c>
      <c r="B67" s="30">
        <v>1.1606717838905437E-2</v>
      </c>
      <c r="C67" s="11">
        <f ca="1">A67*$A$40+B67*$B$40+$C$40</f>
        <v>0.36101021713959514</v>
      </c>
      <c r="D67" s="31">
        <f ca="1">AVERAGE(F20:M20)</f>
        <v>0.54815184815184814</v>
      </c>
      <c r="E67" s="13">
        <f t="shared" ca="1" si="14"/>
        <v>-0.18714163101225301</v>
      </c>
      <c r="F67" s="13">
        <f ca="1">E67^2</f>
        <v>3.5021990057926257E-2</v>
      </c>
      <c r="H67"/>
      <c r="I67"/>
      <c r="J67"/>
      <c r="K67"/>
      <c r="L67"/>
      <c r="M67"/>
      <c r="N67"/>
      <c r="O67"/>
      <c r="P67"/>
    </row>
    <row r="68" spans="1:16" x14ac:dyDescent="0.25">
      <c r="A68" s="13">
        <f t="shared" ref="A68:A74" ca="1" si="23">D$18</f>
        <v>2.0683690071427412</v>
      </c>
      <c r="B68" s="30">
        <v>3.9815214318135353E-2</v>
      </c>
      <c r="C68" s="11">
        <f t="shared" ref="C68:C74" ca="1" si="24">A68*$A$40+B68*$B$40+$C$40</f>
        <v>0.42933794912367124</v>
      </c>
      <c r="D68" s="14">
        <f t="shared" ref="D68:D74" ca="1" si="25">OFFSET($F$20,0,ROW(A2)-1)</f>
        <v>0.5</v>
      </c>
      <c r="E68" s="13">
        <f t="shared" ca="1" si="14"/>
        <v>-7.0662050876328764E-2</v>
      </c>
      <c r="F68" s="13">
        <f t="shared" ref="F68:F74" ca="1" si="26">E68^2</f>
        <v>4.9931254340488743E-3</v>
      </c>
      <c r="H68" s="19"/>
      <c r="I68" s="19" t="s">
        <v>113</v>
      </c>
      <c r="J68" s="19" t="s">
        <v>102</v>
      </c>
      <c r="K68" s="19" t="s">
        <v>114</v>
      </c>
      <c r="L68" s="19" t="s">
        <v>115</v>
      </c>
      <c r="M68" s="19" t="s">
        <v>116</v>
      </c>
      <c r="N68" s="19" t="s">
        <v>117</v>
      </c>
      <c r="O68" s="19" t="s">
        <v>118</v>
      </c>
      <c r="P68" s="19" t="s">
        <v>119</v>
      </c>
    </row>
    <row r="69" spans="1:16" x14ac:dyDescent="0.25">
      <c r="A69" s="13">
        <f t="shared" ca="1" si="23"/>
        <v>2.0683690071427412</v>
      </c>
      <c r="B69" s="30">
        <v>6.1583273935066636E-2</v>
      </c>
      <c r="C69" s="11">
        <f t="shared" ca="1" si="24"/>
        <v>0.48206540109595997</v>
      </c>
      <c r="D69" s="14">
        <f t="shared" ca="1" si="25"/>
        <v>0.5</v>
      </c>
      <c r="E69" s="13">
        <f t="shared" ca="1" si="14"/>
        <v>-1.7934598904040033E-2</v>
      </c>
      <c r="F69" s="13">
        <f t="shared" ca="1" si="26"/>
        <v>3.2164983784879395E-4</v>
      </c>
      <c r="H69" s="17" t="s">
        <v>96</v>
      </c>
      <c r="I69" s="17">
        <v>0.44647265305357237</v>
      </c>
      <c r="J69" s="17">
        <v>6.7609170152680864E-2</v>
      </c>
      <c r="K69" s="17">
        <v>6.603729228524907</v>
      </c>
      <c r="L69" s="17">
        <v>1.1066014728041404E-8</v>
      </c>
      <c r="M69" s="17">
        <v>0.3112797618543357</v>
      </c>
      <c r="N69" s="17">
        <v>0.58166554425280903</v>
      </c>
      <c r="O69" s="17">
        <v>0.3112797618543357</v>
      </c>
      <c r="P69" s="17">
        <v>0.58166554425280903</v>
      </c>
    </row>
    <row r="70" spans="1:16" x14ac:dyDescent="0.25">
      <c r="A70" s="13">
        <f t="shared" ca="1" si="23"/>
        <v>2.0683690071427412</v>
      </c>
      <c r="B70" s="30">
        <v>8.5848493535748124E-2</v>
      </c>
      <c r="C70" s="11">
        <f t="shared" ca="1" si="24"/>
        <v>0.54084157240416497</v>
      </c>
      <c r="D70" s="14">
        <f t="shared" ca="1" si="25"/>
        <v>0.3</v>
      </c>
      <c r="E70" s="13">
        <f t="shared" ca="1" si="14"/>
        <v>0.24084157240416498</v>
      </c>
      <c r="F70" s="13">
        <f t="shared" ca="1" si="26"/>
        <v>5.8004662998110641E-2</v>
      </c>
      <c r="H70" s="17" t="s">
        <v>120</v>
      </c>
      <c r="I70" s="17">
        <v>-5.49112295433377E-2</v>
      </c>
      <c r="J70" s="17">
        <v>1.2136853939986985E-2</v>
      </c>
      <c r="K70" s="17">
        <v>-4.5243380051252871</v>
      </c>
      <c r="L70" s="17">
        <v>2.8577780549934533E-5</v>
      </c>
      <c r="M70" s="17">
        <v>-7.9180368929374439E-2</v>
      </c>
      <c r="N70" s="17">
        <v>-3.0642090157300957E-2</v>
      </c>
      <c r="O70" s="17">
        <v>-7.9180368929374439E-2</v>
      </c>
      <c r="P70" s="17">
        <v>-3.0642090157300957E-2</v>
      </c>
    </row>
    <row r="71" spans="1:16" ht="15.75" thickBot="1" x14ac:dyDescent="0.3">
      <c r="A71" s="13">
        <f t="shared" ca="1" si="23"/>
        <v>2.0683690071427412</v>
      </c>
      <c r="B71" s="30">
        <v>0.11399665047551526</v>
      </c>
      <c r="C71" s="11">
        <f t="shared" ca="1" si="24"/>
        <v>0.60902314757752662</v>
      </c>
      <c r="D71" s="14">
        <f t="shared" ca="1" si="25"/>
        <v>0.45454545454545453</v>
      </c>
      <c r="E71" s="13">
        <f t="shared" ca="1" si="14"/>
        <v>0.15447769303207209</v>
      </c>
      <c r="F71" s="13">
        <f t="shared" ca="1" si="26"/>
        <v>2.3863357644511096E-2</v>
      </c>
      <c r="H71" s="18" t="s">
        <v>121</v>
      </c>
      <c r="I71" s="18">
        <v>2.4222394140852646</v>
      </c>
      <c r="J71" s="18">
        <v>0.403854949493691</v>
      </c>
      <c r="K71" s="18">
        <v>5.9977955380316681</v>
      </c>
      <c r="L71" s="18">
        <v>1.1788332902309949E-7</v>
      </c>
      <c r="M71" s="18">
        <v>1.6146815321607395</v>
      </c>
      <c r="N71" s="18">
        <v>3.2297972960097896</v>
      </c>
      <c r="O71" s="18">
        <v>1.6146815321607395</v>
      </c>
      <c r="P71" s="18">
        <v>3.2297972960097896</v>
      </c>
    </row>
    <row r="72" spans="1:16" x14ac:dyDescent="0.25">
      <c r="A72" s="13">
        <f t="shared" ca="1" si="23"/>
        <v>2.0683690071427412</v>
      </c>
      <c r="B72" s="30">
        <v>0.14412718978499217</v>
      </c>
      <c r="C72" s="11">
        <f t="shared" ca="1" si="24"/>
        <v>0.68200652746058699</v>
      </c>
      <c r="D72" s="14">
        <f t="shared" ca="1" si="25"/>
        <v>0.6</v>
      </c>
      <c r="E72" s="13">
        <f t="shared" ca="1" si="14"/>
        <v>8.2006527460587009E-2</v>
      </c>
      <c r="F72" s="13">
        <f t="shared" ca="1" si="26"/>
        <v>6.7250705461440108E-3</v>
      </c>
      <c r="H72"/>
      <c r="I72"/>
      <c r="J72"/>
      <c r="K72"/>
      <c r="L72"/>
      <c r="M72"/>
      <c r="N72"/>
      <c r="O72"/>
      <c r="P72"/>
    </row>
    <row r="73" spans="1:16" x14ac:dyDescent="0.25">
      <c r="A73" s="13">
        <f t="shared" ca="1" si="23"/>
        <v>2.0683690071427412</v>
      </c>
      <c r="B73" s="30">
        <v>0.18164747268895695</v>
      </c>
      <c r="C73" s="11">
        <f t="shared" ca="1" si="24"/>
        <v>0.7728896355382</v>
      </c>
      <c r="D73" s="14">
        <f t="shared" ca="1" si="25"/>
        <v>0.63636363636363635</v>
      </c>
      <c r="E73" s="13">
        <f t="shared" ca="1" si="14"/>
        <v>0.13652599917456365</v>
      </c>
      <c r="F73" s="13">
        <f t="shared" ca="1" si="26"/>
        <v>1.8639348450612953E-2</v>
      </c>
      <c r="H73"/>
      <c r="I73"/>
      <c r="J73"/>
      <c r="K73"/>
      <c r="L73"/>
      <c r="M73"/>
      <c r="N73"/>
      <c r="O73"/>
      <c r="P73"/>
    </row>
    <row r="74" spans="1:16" x14ac:dyDescent="0.25">
      <c r="A74" s="13">
        <f t="shared" ca="1" si="23"/>
        <v>2.0683690071427412</v>
      </c>
      <c r="B74" s="30">
        <v>0.25143223972474288</v>
      </c>
      <c r="C74" s="11">
        <f t="shared" ca="1" si="24"/>
        <v>0.9419250487550388</v>
      </c>
      <c r="D74" s="14">
        <f t="shared" ca="1" si="25"/>
        <v>0.84615384615384615</v>
      </c>
      <c r="E74" s="13">
        <f t="shared" ca="1" si="14"/>
        <v>9.5771202601192651E-2</v>
      </c>
      <c r="F74" s="13">
        <f t="shared" ca="1" si="26"/>
        <v>9.1721232476786908E-3</v>
      </c>
      <c r="H74"/>
      <c r="I74"/>
      <c r="J74"/>
      <c r="K74"/>
      <c r="L74"/>
      <c r="M74"/>
      <c r="N74"/>
      <c r="O74"/>
      <c r="P74"/>
    </row>
    <row r="75" spans="1:16" x14ac:dyDescent="0.25">
      <c r="A75" s="13">
        <f ca="1">D$22</f>
        <v>3.4557047379094961</v>
      </c>
      <c r="B75" s="30">
        <v>1.1606717838905437E-2</v>
      </c>
      <c r="C75" s="11">
        <f ca="1">A75*$A$40+B75*$B$40+$C$40</f>
        <v>0.28482990637378769</v>
      </c>
      <c r="D75" s="14">
        <f t="shared" ref="D75:D82" ca="1" si="27">OFFSET($F$24,0,ROW(A1)-1)</f>
        <v>0.25</v>
      </c>
      <c r="E75" s="13">
        <f t="shared" ca="1" si="14"/>
        <v>3.4829906373787689E-2</v>
      </c>
      <c r="F75" s="13">
        <f ca="1">E75^2</f>
        <v>1.2131223780068162E-3</v>
      </c>
    </row>
    <row r="76" spans="1:16" x14ac:dyDescent="0.25">
      <c r="A76" s="13">
        <f t="shared" ref="A76:A82" ca="1" si="28">D$22</f>
        <v>3.4557047379094961</v>
      </c>
      <c r="B76" s="30">
        <v>3.9815214318135353E-2</v>
      </c>
      <c r="C76" s="11">
        <f t="shared" ref="C76:C82" ca="1" si="29">A76*$A$40+B76*$B$40+$C$40</f>
        <v>0.35315763835786379</v>
      </c>
      <c r="D76" s="14">
        <f t="shared" ca="1" si="27"/>
        <v>0</v>
      </c>
      <c r="E76" s="13">
        <f t="shared" ca="1" si="14"/>
        <v>0.35315763835786379</v>
      </c>
      <c r="F76" s="13">
        <f t="shared" ref="F76:F82" ca="1" si="30">E76^2</f>
        <v>0.12472031753050371</v>
      </c>
    </row>
    <row r="77" spans="1:16" x14ac:dyDescent="0.25">
      <c r="A77" s="13">
        <f t="shared" ca="1" si="28"/>
        <v>3.4557047379094961</v>
      </c>
      <c r="B77" s="30">
        <v>6.1583273935066636E-2</v>
      </c>
      <c r="C77" s="11">
        <f t="shared" ca="1" si="29"/>
        <v>0.40588509033015252</v>
      </c>
      <c r="D77" s="14">
        <f t="shared" ca="1" si="27"/>
        <v>0</v>
      </c>
      <c r="E77" s="13">
        <f t="shared" ca="1" si="14"/>
        <v>0.40588509033015252</v>
      </c>
      <c r="F77" s="13">
        <f t="shared" ca="1" si="30"/>
        <v>0.16474270655231607</v>
      </c>
    </row>
    <row r="78" spans="1:16" x14ac:dyDescent="0.25">
      <c r="A78" s="13">
        <f t="shared" ca="1" si="28"/>
        <v>3.4557047379094961</v>
      </c>
      <c r="B78" s="30">
        <v>8.5848493535748124E-2</v>
      </c>
      <c r="C78" s="11">
        <f t="shared" ca="1" si="29"/>
        <v>0.46466126163835753</v>
      </c>
      <c r="D78" s="14">
        <f t="shared" ca="1" si="27"/>
        <v>0.16666666666666666</v>
      </c>
      <c r="E78" s="13">
        <f t="shared" ca="1" si="14"/>
        <v>0.2979945949716909</v>
      </c>
      <c r="F78" s="13">
        <f t="shared" ca="1" si="30"/>
        <v>8.8800778632342106E-2</v>
      </c>
    </row>
    <row r="79" spans="1:16" x14ac:dyDescent="0.25">
      <c r="A79" s="13">
        <f t="shared" ca="1" si="28"/>
        <v>3.4557047379094961</v>
      </c>
      <c r="B79" s="30">
        <v>0.11399665047551526</v>
      </c>
      <c r="C79" s="11">
        <f t="shared" ca="1" si="29"/>
        <v>0.53284283681171918</v>
      </c>
      <c r="D79" s="14">
        <f t="shared" ca="1" si="27"/>
        <v>0.5</v>
      </c>
      <c r="E79" s="13">
        <f t="shared" ca="1" si="14"/>
        <v>3.2842836811719178E-2</v>
      </c>
      <c r="F79" s="13">
        <f t="shared" ca="1" si="30"/>
        <v>1.0786519298412163E-3</v>
      </c>
    </row>
    <row r="80" spans="1:16" x14ac:dyDescent="0.25">
      <c r="A80" s="13">
        <f t="shared" ca="1" si="28"/>
        <v>3.4557047379094961</v>
      </c>
      <c r="B80" s="30">
        <v>0.14412718978499217</v>
      </c>
      <c r="C80" s="11">
        <f t="shared" ca="1" si="29"/>
        <v>0.60582621669477954</v>
      </c>
      <c r="D80" s="14">
        <f t="shared" ca="1" si="27"/>
        <v>0.625</v>
      </c>
      <c r="E80" s="13">
        <f t="shared" ca="1" si="14"/>
        <v>-1.917378330522046E-2</v>
      </c>
      <c r="F80" s="13">
        <f t="shared" ca="1" si="30"/>
        <v>3.6763396623555079E-4</v>
      </c>
    </row>
    <row r="81" spans="1:6" x14ac:dyDescent="0.25">
      <c r="A81" s="13">
        <f t="shared" ca="1" si="28"/>
        <v>3.4557047379094961</v>
      </c>
      <c r="B81" s="30">
        <v>0.18164747268895695</v>
      </c>
      <c r="C81" s="11">
        <f t="shared" ca="1" si="29"/>
        <v>0.69670932477239256</v>
      </c>
      <c r="D81" s="14">
        <f t="shared" ca="1" si="27"/>
        <v>0.8666666666666667</v>
      </c>
      <c r="E81" s="13">
        <f t="shared" ca="1" si="14"/>
        <v>-0.16995734189427414</v>
      </c>
      <c r="F81" s="13">
        <f t="shared" ca="1" si="30"/>
        <v>2.8885498063767192E-2</v>
      </c>
    </row>
    <row r="82" spans="1:6" x14ac:dyDescent="0.25">
      <c r="A82" s="13">
        <f t="shared" ca="1" si="28"/>
        <v>3.4557047379094961</v>
      </c>
      <c r="B82" s="30">
        <v>0.25143223972474288</v>
      </c>
      <c r="C82" s="11">
        <f t="shared" ca="1" si="29"/>
        <v>0.86574473798923135</v>
      </c>
      <c r="D82" s="14">
        <f t="shared" ca="1" si="27"/>
        <v>1</v>
      </c>
      <c r="E82" s="13">
        <f t="shared" ca="1" si="14"/>
        <v>-0.13425526201076865</v>
      </c>
      <c r="F82" s="13">
        <f t="shared" ca="1" si="30"/>
        <v>1.8024475377580139E-2</v>
      </c>
    </row>
    <row r="83" spans="1:6" x14ac:dyDescent="0.25">
      <c r="A83" s="13">
        <f ca="1">D$26</f>
        <v>5.2065761628278073</v>
      </c>
      <c r="B83" s="30">
        <v>1.1606717838905437E-2</v>
      </c>
      <c r="C83" s="11">
        <f ca="1">A83*$A$40+B83*$B$40+$C$40</f>
        <v>0.18868740365922754</v>
      </c>
      <c r="D83" s="14">
        <f t="shared" ref="D83:D90" ca="1" si="31">OFFSET($F$28,0,ROW(A1)-1)</f>
        <v>0.14285714285714285</v>
      </c>
      <c r="E83" s="13">
        <f t="shared" ca="1" si="14"/>
        <v>4.5830260802084688E-2</v>
      </c>
      <c r="F83" s="13">
        <f ca="1">E83^2</f>
        <v>2.1004128051871004E-3</v>
      </c>
    </row>
    <row r="84" spans="1:6" x14ac:dyDescent="0.25">
      <c r="A84" s="13">
        <f t="shared" ref="A84:A90" ca="1" si="32">D$26</f>
        <v>5.2065761628278073</v>
      </c>
      <c r="B84" s="30">
        <v>3.9815214318135353E-2</v>
      </c>
      <c r="C84" s="11">
        <f t="shared" ref="C84:C90" ca="1" si="33">A84*$A$40+B84*$B$40+$C$40</f>
        <v>0.25701513564330364</v>
      </c>
      <c r="D84" s="14">
        <f t="shared" ca="1" si="31"/>
        <v>4.7619047619047616E-2</v>
      </c>
      <c r="E84" s="13">
        <f t="shared" ca="1" si="14"/>
        <v>0.20939608802425602</v>
      </c>
      <c r="F84" s="13">
        <f t="shared" ref="F84:F90" ca="1" si="34">E84^2</f>
        <v>4.3846721679861977E-2</v>
      </c>
    </row>
    <row r="85" spans="1:6" x14ac:dyDescent="0.25">
      <c r="A85" s="13">
        <f t="shared" ca="1" si="32"/>
        <v>5.2065761628278073</v>
      </c>
      <c r="B85" s="30">
        <v>6.1583273935066636E-2</v>
      </c>
      <c r="C85" s="11">
        <f t="shared" ca="1" si="33"/>
        <v>0.30974258761559237</v>
      </c>
      <c r="D85" s="14">
        <f t="shared" ca="1" si="31"/>
        <v>7.6923076923076927E-2</v>
      </c>
      <c r="E85" s="13">
        <f t="shared" ca="1" si="14"/>
        <v>0.23281951069251544</v>
      </c>
      <c r="F85" s="13">
        <f t="shared" ca="1" si="34"/>
        <v>5.4204924559102315E-2</v>
      </c>
    </row>
    <row r="86" spans="1:6" x14ac:dyDescent="0.25">
      <c r="A86" s="13">
        <f t="shared" ca="1" si="32"/>
        <v>5.2065761628278073</v>
      </c>
      <c r="B86" s="30">
        <v>8.5848493535748124E-2</v>
      </c>
      <c r="C86" s="11">
        <f t="shared" ca="1" si="33"/>
        <v>0.36851875892379737</v>
      </c>
      <c r="D86" s="14">
        <f t="shared" ca="1" si="31"/>
        <v>0.6</v>
      </c>
      <c r="E86" s="13">
        <f t="shared" ca="1" si="14"/>
        <v>-0.2314812410762026</v>
      </c>
      <c r="F86" s="13">
        <f t="shared" ca="1" si="34"/>
        <v>5.3583564970179028E-2</v>
      </c>
    </row>
    <row r="87" spans="1:6" x14ac:dyDescent="0.25">
      <c r="A87" s="13">
        <f t="shared" ca="1" si="32"/>
        <v>5.2065761628278073</v>
      </c>
      <c r="B87" s="30">
        <v>0.11399665047551526</v>
      </c>
      <c r="C87" s="11">
        <f t="shared" ca="1" si="33"/>
        <v>0.43670033409715903</v>
      </c>
      <c r="D87" s="14">
        <f t="shared" ca="1" si="31"/>
        <v>0.6</v>
      </c>
      <c r="E87" s="13">
        <f t="shared" ca="1" si="14"/>
        <v>-0.16329966590284095</v>
      </c>
      <c r="F87" s="13">
        <f t="shared" ca="1" si="34"/>
        <v>2.6666780883979474E-2</v>
      </c>
    </row>
    <row r="88" spans="1:6" x14ac:dyDescent="0.25">
      <c r="A88" s="13">
        <f t="shared" ca="1" si="32"/>
        <v>5.2065761628278073</v>
      </c>
      <c r="B88" s="30">
        <v>0.14412718978499217</v>
      </c>
      <c r="C88" s="11">
        <f t="shared" ca="1" si="33"/>
        <v>0.50968371398021939</v>
      </c>
      <c r="D88" s="14">
        <f t="shared" ca="1" si="31"/>
        <v>0.5</v>
      </c>
      <c r="E88" s="13">
        <f t="shared" ca="1" si="14"/>
        <v>9.6837139802193883E-3</v>
      </c>
      <c r="F88" s="13">
        <f t="shared" ca="1" si="34"/>
        <v>9.3774316450696431E-5</v>
      </c>
    </row>
    <row r="89" spans="1:6" x14ac:dyDescent="0.25">
      <c r="A89" s="13">
        <f t="shared" ca="1" si="32"/>
        <v>5.2065761628278073</v>
      </c>
      <c r="B89" s="30">
        <v>0.18164747268895695</v>
      </c>
      <c r="C89" s="11">
        <f t="shared" ca="1" si="33"/>
        <v>0.60056682205783241</v>
      </c>
      <c r="D89" s="14">
        <f t="shared" ca="1" si="31"/>
        <v>1</v>
      </c>
      <c r="E89" s="13">
        <f t="shared" ca="1" si="14"/>
        <v>-0.39943317794216759</v>
      </c>
      <c r="F89" s="13">
        <f t="shared" ca="1" si="34"/>
        <v>0.15954686364097931</v>
      </c>
    </row>
    <row r="90" spans="1:6" x14ac:dyDescent="0.25">
      <c r="A90" s="13">
        <f t="shared" ca="1" si="32"/>
        <v>5.2065761628278073</v>
      </c>
      <c r="B90" s="30">
        <v>0.25143223972474288</v>
      </c>
      <c r="C90" s="11">
        <f t="shared" ca="1" si="33"/>
        <v>0.7696022352746712</v>
      </c>
      <c r="D90" s="14">
        <f t="shared" ca="1" si="31"/>
        <v>1</v>
      </c>
      <c r="E90" s="13">
        <f t="shared" ca="1" si="14"/>
        <v>-0.2303977647253288</v>
      </c>
      <c r="F90" s="13">
        <f t="shared" ca="1" si="34"/>
        <v>5.3083129990427962E-2</v>
      </c>
    </row>
    <row r="91" spans="1:6" x14ac:dyDescent="0.25">
      <c r="A91" s="13">
        <f ca="1">D$30</f>
        <v>6.2773576675648419</v>
      </c>
      <c r="B91" s="30">
        <v>1.1606717838905437E-2</v>
      </c>
      <c r="C91" s="11">
        <f ca="1">A91*$A$40+B91*$B$40+$C$40</f>
        <v>0.12988947466185169</v>
      </c>
      <c r="D91" s="14">
        <f t="shared" ref="D91:D98" ca="1" si="35">OFFSET($F$32,0,ROW(A1)-1)</f>
        <v>0.1111111111111111</v>
      </c>
      <c r="E91" s="13">
        <f t="shared" ca="1" si="14"/>
        <v>1.8778363550740584E-2</v>
      </c>
      <c r="F91" s="13">
        <f ca="1">E91^2</f>
        <v>3.5262693764378253E-4</v>
      </c>
    </row>
    <row r="92" spans="1:6" x14ac:dyDescent="0.25">
      <c r="A92" s="13">
        <f t="shared" ref="A92:A98" ca="1" si="36">D$30</f>
        <v>6.2773576675648419</v>
      </c>
      <c r="B92" s="30">
        <v>3.9815214318135353E-2</v>
      </c>
      <c r="C92" s="11">
        <f t="shared" ref="C92:C98" ca="1" si="37">A92*$A$40+B92*$B$40+$C$40</f>
        <v>0.19821720664592779</v>
      </c>
      <c r="D92" s="14">
        <f t="shared" ca="1" si="35"/>
        <v>7.6923076923076927E-2</v>
      </c>
      <c r="E92" s="13">
        <f t="shared" ca="1" si="14"/>
        <v>0.12129412972285086</v>
      </c>
      <c r="F92" s="13">
        <f t="shared" ref="F92:F98" ca="1" si="38">E92^2</f>
        <v>1.4712265905223773E-2</v>
      </c>
    </row>
    <row r="93" spans="1:6" x14ac:dyDescent="0.25">
      <c r="A93" s="13">
        <f t="shared" ca="1" si="36"/>
        <v>6.2773576675648419</v>
      </c>
      <c r="B93" s="30">
        <v>6.1583273935066636E-2</v>
      </c>
      <c r="C93" s="11">
        <f t="shared" ca="1" si="37"/>
        <v>0.25094465861821658</v>
      </c>
      <c r="D93" s="14">
        <f t="shared" ca="1" si="35"/>
        <v>0.18181818181818182</v>
      </c>
      <c r="E93" s="13">
        <f t="shared" ca="1" si="14"/>
        <v>6.9126476800034753E-2</v>
      </c>
      <c r="F93" s="13">
        <f t="shared" ca="1" si="38"/>
        <v>4.7784697947857429E-3</v>
      </c>
    </row>
    <row r="94" spans="1:6" x14ac:dyDescent="0.25">
      <c r="A94" s="13">
        <f t="shared" ca="1" si="36"/>
        <v>6.2773576675648419</v>
      </c>
      <c r="B94" s="30">
        <v>8.5848493535748124E-2</v>
      </c>
      <c r="C94" s="11">
        <f t="shared" ca="1" si="37"/>
        <v>0.30972082992642158</v>
      </c>
      <c r="D94" s="14">
        <f t="shared" ca="1" si="35"/>
        <v>0.14285714285714285</v>
      </c>
      <c r="E94" s="13">
        <f t="shared" ca="1" si="14"/>
        <v>0.16686368706927873</v>
      </c>
      <c r="F94" s="13">
        <f t="shared" ca="1" si="38"/>
        <v>2.7843490062354179E-2</v>
      </c>
    </row>
    <row r="95" spans="1:6" x14ac:dyDescent="0.25">
      <c r="A95" s="13">
        <f t="shared" ca="1" si="36"/>
        <v>6.2773576675648419</v>
      </c>
      <c r="B95" s="30">
        <v>0.11399665047551526</v>
      </c>
      <c r="C95" s="11">
        <f t="shared" ca="1" si="37"/>
        <v>0.37790240509978318</v>
      </c>
      <c r="D95" s="14">
        <f t="shared" ca="1" si="35"/>
        <v>0.5</v>
      </c>
      <c r="E95" s="13">
        <f t="shared" ca="1" si="14"/>
        <v>-0.12209759490021682</v>
      </c>
      <c r="F95" s="13">
        <f t="shared" ca="1" si="38"/>
        <v>1.4907822680417453E-2</v>
      </c>
    </row>
    <row r="96" spans="1:6" x14ac:dyDescent="0.25">
      <c r="A96" s="13">
        <f t="shared" ca="1" si="36"/>
        <v>6.2773576675648419</v>
      </c>
      <c r="B96" s="30">
        <v>0.14412718978499217</v>
      </c>
      <c r="C96" s="11">
        <f t="shared" ca="1" si="37"/>
        <v>0.45088578498284354</v>
      </c>
      <c r="D96" s="14">
        <f t="shared" ca="1" si="35"/>
        <v>1</v>
      </c>
      <c r="E96" s="13">
        <f t="shared" ca="1" si="14"/>
        <v>-0.5491142150171564</v>
      </c>
      <c r="F96" s="13">
        <f t="shared" ca="1" si="38"/>
        <v>0.30152642113390787</v>
      </c>
    </row>
    <row r="97" spans="1:6" x14ac:dyDescent="0.25">
      <c r="A97" s="13">
        <f t="shared" ca="1" si="36"/>
        <v>6.2773576675648419</v>
      </c>
      <c r="B97" s="30">
        <v>0.18164747268895695</v>
      </c>
      <c r="C97" s="11">
        <f t="shared" ca="1" si="37"/>
        <v>0.5417688930604565</v>
      </c>
      <c r="D97" s="14">
        <f t="shared" ca="1" si="35"/>
        <v>0.66666666666666663</v>
      </c>
      <c r="E97" s="13">
        <f t="shared" ca="1" si="14"/>
        <v>-0.12489777360621013</v>
      </c>
      <c r="F97" s="13">
        <f t="shared" ca="1" si="38"/>
        <v>1.5599453851788118E-2</v>
      </c>
    </row>
    <row r="98" spans="1:6" x14ac:dyDescent="0.25">
      <c r="A98" s="13">
        <f t="shared" ca="1" si="36"/>
        <v>6.2773576675648419</v>
      </c>
      <c r="B98" s="30">
        <v>0.25143223972474288</v>
      </c>
      <c r="C98" s="11">
        <f t="shared" ca="1" si="37"/>
        <v>0.71080430627729541</v>
      </c>
      <c r="D98" s="14">
        <f t="shared" ca="1" si="35"/>
        <v>0.5</v>
      </c>
      <c r="E98" s="13">
        <f t="shared" ca="1" si="14"/>
        <v>0.21080430627729541</v>
      </c>
      <c r="F98" s="13">
        <f t="shared" ca="1" si="38"/>
        <v>4.4438455545051769E-2</v>
      </c>
    </row>
    <row r="99" spans="1:6" x14ac:dyDescent="0.25">
      <c r="A99" s="13">
        <f ca="1">D$34</f>
        <v>7.2938812201186032</v>
      </c>
      <c r="B99" s="30">
        <v>1.1606717838905437E-2</v>
      </c>
      <c r="C99" s="11">
        <f ca="1">A99*$A$40+B99*$B$40+$C$40</f>
        <v>7.4070916531362996E-2</v>
      </c>
      <c r="D99" s="14">
        <f t="shared" ref="D99:D106" ca="1" si="39">OFFSET($F$36,0,ROW(A1)-1)</f>
        <v>0</v>
      </c>
      <c r="E99" s="13">
        <f t="shared" ca="1" si="14"/>
        <v>7.4070916531362996E-2</v>
      </c>
      <c r="F99" s="13">
        <f ca="1">E99^2</f>
        <v>5.4865006757961439E-3</v>
      </c>
    </row>
    <row r="100" spans="1:6" x14ac:dyDescent="0.25">
      <c r="A100" s="13">
        <f t="shared" ref="A100:A106" ca="1" si="40">D$34</f>
        <v>7.2938812201186032</v>
      </c>
      <c r="B100" s="30">
        <v>3.9815214318135353E-2</v>
      </c>
      <c r="C100" s="11">
        <f t="shared" ref="C100:C106" ca="1" si="41">A100*$A$40+B100*$B$40+$C$40</f>
        <v>0.1423986485154391</v>
      </c>
      <c r="D100" s="14">
        <f t="shared" ca="1" si="39"/>
        <v>7.1428571428571425E-2</v>
      </c>
      <c r="E100" s="13">
        <f t="shared" ca="1" si="14"/>
        <v>7.0970077086867672E-2</v>
      </c>
      <c r="F100" s="13">
        <f t="shared" ref="F100:F106" ca="1" si="42">E100^2</f>
        <v>5.0367518417159399E-3</v>
      </c>
    </row>
    <row r="101" spans="1:6" x14ac:dyDescent="0.25">
      <c r="A101" s="13">
        <f t="shared" ca="1" si="40"/>
        <v>7.2938812201186032</v>
      </c>
      <c r="B101" s="30">
        <v>6.1583273935066636E-2</v>
      </c>
      <c r="C101" s="11">
        <f t="shared" ca="1" si="41"/>
        <v>0.19512610048772788</v>
      </c>
      <c r="D101" s="14">
        <f t="shared" ca="1" si="39"/>
        <v>0.21428571428571427</v>
      </c>
      <c r="E101" s="13">
        <f t="shared" ca="1" si="14"/>
        <v>-1.9159613797986391E-2</v>
      </c>
      <c r="F101" s="13">
        <f t="shared" ca="1" si="42"/>
        <v>3.6709080088799051E-4</v>
      </c>
    </row>
    <row r="102" spans="1:6" x14ac:dyDescent="0.25">
      <c r="A102" s="13">
        <f t="shared" ca="1" si="40"/>
        <v>7.2938812201186032</v>
      </c>
      <c r="B102" s="30">
        <v>8.5848493535748124E-2</v>
      </c>
      <c r="C102" s="11">
        <f t="shared" ca="1" si="41"/>
        <v>0.25390227179593283</v>
      </c>
      <c r="D102" s="14">
        <f t="shared" ca="1" si="39"/>
        <v>0.41176470588235292</v>
      </c>
      <c r="E102" s="13">
        <f t="shared" ca="1" si="14"/>
        <v>-0.15786243408642009</v>
      </c>
      <c r="F102" s="13">
        <f t="shared" ca="1" si="42"/>
        <v>2.4920548095689329E-2</v>
      </c>
    </row>
    <row r="103" spans="1:6" x14ac:dyDescent="0.25">
      <c r="A103" s="13">
        <f t="shared" ca="1" si="40"/>
        <v>7.2938812201186032</v>
      </c>
      <c r="B103" s="30">
        <v>0.11399665047551526</v>
      </c>
      <c r="C103" s="11">
        <f t="shared" ca="1" si="41"/>
        <v>0.32208384696929448</v>
      </c>
      <c r="D103" s="14">
        <f t="shared" ca="1" si="39"/>
        <v>0.4</v>
      </c>
      <c r="E103" s="13">
        <f t="shared" ca="1" si="14"/>
        <v>-7.7916153030705537E-2</v>
      </c>
      <c r="F103" s="13">
        <f t="shared" ca="1" si="42"/>
        <v>6.0709269031043239E-3</v>
      </c>
    </row>
    <row r="104" spans="1:6" x14ac:dyDescent="0.25">
      <c r="A104" s="13">
        <f t="shared" ca="1" si="40"/>
        <v>7.2938812201186032</v>
      </c>
      <c r="B104" s="30">
        <v>0.14412718978499217</v>
      </c>
      <c r="C104" s="11">
        <f t="shared" ca="1" si="41"/>
        <v>0.39506722685235485</v>
      </c>
      <c r="D104" s="14">
        <f t="shared" ca="1" si="39"/>
        <v>0.7142857142857143</v>
      </c>
      <c r="E104" s="13">
        <f t="shared" ca="1" si="14"/>
        <v>-0.31921848743335945</v>
      </c>
      <c r="F104" s="13">
        <f t="shared" ca="1" si="42"/>
        <v>0.10190044271924187</v>
      </c>
    </row>
    <row r="105" spans="1:6" x14ac:dyDescent="0.25">
      <c r="A105" s="13">
        <f t="shared" ca="1" si="40"/>
        <v>7.2938812201186032</v>
      </c>
      <c r="B105" s="30">
        <v>0.18164747268895695</v>
      </c>
      <c r="C105" s="11">
        <f t="shared" ca="1" si="41"/>
        <v>0.48595033492996786</v>
      </c>
      <c r="D105" s="14">
        <f t="shared" ca="1" si="39"/>
        <v>0</v>
      </c>
      <c r="E105" s="13">
        <f t="shared" ca="1" si="14"/>
        <v>0.48595033492996786</v>
      </c>
      <c r="F105" s="13">
        <f t="shared" ca="1" si="42"/>
        <v>0.23614772801854794</v>
      </c>
    </row>
    <row r="106" spans="1:6" x14ac:dyDescent="0.25">
      <c r="A106" s="13">
        <f t="shared" ca="1" si="40"/>
        <v>7.2938812201186032</v>
      </c>
      <c r="B106" s="30">
        <v>0.25143223972474288</v>
      </c>
      <c r="C106" s="11">
        <f t="shared" ca="1" si="41"/>
        <v>0.65498574814680666</v>
      </c>
      <c r="D106" s="14">
        <f t="shared" ca="1" si="39"/>
        <v>0.5</v>
      </c>
      <c r="E106" s="13">
        <f t="shared" ca="1" si="14"/>
        <v>0.15498574814680666</v>
      </c>
      <c r="F106" s="13">
        <f t="shared" ca="1" si="42"/>
        <v>2.4020582128625383E-2</v>
      </c>
    </row>
    <row r="107" spans="1:6" x14ac:dyDescent="0.25">
      <c r="B107" s="13"/>
      <c r="C107" s="13"/>
      <c r="D107" s="15"/>
    </row>
    <row r="108" spans="1:6" x14ac:dyDescent="0.25">
      <c r="B108" s="13"/>
      <c r="C108" s="13"/>
      <c r="D108" s="15"/>
    </row>
    <row r="109" spans="1:6" x14ac:dyDescent="0.25">
      <c r="B109" s="13"/>
      <c r="C109" s="13"/>
      <c r="D109" s="15"/>
    </row>
    <row r="110" spans="1:6" x14ac:dyDescent="0.25">
      <c r="B110" s="13"/>
      <c r="C110" s="13"/>
      <c r="D110" s="15"/>
    </row>
    <row r="111" spans="1:6" x14ac:dyDescent="0.25">
      <c r="B111" s="13"/>
      <c r="C111" s="13"/>
      <c r="D111" s="15"/>
    </row>
    <row r="112" spans="1:6" x14ac:dyDescent="0.25">
      <c r="B112" s="13"/>
      <c r="C112" s="13"/>
      <c r="D112" s="15"/>
    </row>
    <row r="113" spans="2:4" x14ac:dyDescent="0.25">
      <c r="B113" s="13"/>
      <c r="C113" s="13"/>
      <c r="D113" s="15"/>
    </row>
    <row r="114" spans="2:4" x14ac:dyDescent="0.25">
      <c r="B114" s="13"/>
      <c r="C114" s="13"/>
      <c r="D114" s="15"/>
    </row>
    <row r="115" spans="2:4" x14ac:dyDescent="0.25">
      <c r="B115" s="13"/>
      <c r="C115" s="13"/>
      <c r="D115" s="15"/>
    </row>
    <row r="116" spans="2:4" x14ac:dyDescent="0.25">
      <c r="B116" s="13"/>
      <c r="C116" s="13"/>
      <c r="D116" s="15"/>
    </row>
    <row r="117" spans="2:4" x14ac:dyDescent="0.25">
      <c r="B117" s="13"/>
      <c r="C117" s="13"/>
      <c r="D117" s="15"/>
    </row>
    <row r="118" spans="2:4" x14ac:dyDescent="0.25">
      <c r="B118" s="13"/>
      <c r="C118" s="13"/>
      <c r="D118" s="15"/>
    </row>
    <row r="119" spans="2:4" x14ac:dyDescent="0.25">
      <c r="B119" s="13"/>
      <c r="C119" s="13"/>
      <c r="D119" s="15"/>
    </row>
    <row r="120" spans="2:4" x14ac:dyDescent="0.25">
      <c r="B120" s="13"/>
      <c r="C120" s="13"/>
      <c r="D120" s="15"/>
    </row>
    <row r="121" spans="2:4" x14ac:dyDescent="0.25">
      <c r="B121" s="13"/>
      <c r="C121" s="13"/>
      <c r="D121" s="15"/>
    </row>
    <row r="122" spans="2:4" x14ac:dyDescent="0.25">
      <c r="B122" s="13"/>
      <c r="C122" s="13"/>
      <c r="D122" s="15"/>
    </row>
    <row r="123" spans="2:4" x14ac:dyDescent="0.25">
      <c r="B123" s="13"/>
      <c r="C123" s="13"/>
      <c r="D123" s="15"/>
    </row>
    <row r="124" spans="2:4" x14ac:dyDescent="0.25">
      <c r="B124" s="13"/>
      <c r="C124" s="13"/>
      <c r="D124" s="15"/>
    </row>
    <row r="125" spans="2:4" x14ac:dyDescent="0.25">
      <c r="B125" s="13"/>
      <c r="C125" s="13"/>
      <c r="D125" s="15"/>
    </row>
    <row r="126" spans="2:4" x14ac:dyDescent="0.25">
      <c r="B126" s="13"/>
      <c r="C126" s="13"/>
      <c r="D126" s="15"/>
    </row>
    <row r="127" spans="2:4" x14ac:dyDescent="0.25">
      <c r="B127" s="13"/>
      <c r="C127" s="13"/>
      <c r="D127" s="15"/>
    </row>
    <row r="128" spans="2:4" x14ac:dyDescent="0.25">
      <c r="B128" s="13"/>
      <c r="C128" s="13"/>
      <c r="D128" s="15"/>
    </row>
    <row r="129" spans="2:4" x14ac:dyDescent="0.25">
      <c r="B129" s="13"/>
      <c r="C129" s="13"/>
      <c r="D129" s="15"/>
    </row>
    <row r="130" spans="2:4" x14ac:dyDescent="0.25">
      <c r="B130" s="13"/>
      <c r="C130" s="13"/>
      <c r="D130" s="15"/>
    </row>
    <row r="131" spans="2:4" x14ac:dyDescent="0.25">
      <c r="B131" s="13"/>
      <c r="C131" s="13"/>
      <c r="D131" s="15"/>
    </row>
    <row r="132" spans="2:4" x14ac:dyDescent="0.25">
      <c r="B132" s="13"/>
      <c r="C132" s="13"/>
      <c r="D132" s="15"/>
    </row>
    <row r="133" spans="2:4" x14ac:dyDescent="0.25">
      <c r="B133" s="13"/>
      <c r="C133" s="13"/>
      <c r="D133" s="15"/>
    </row>
    <row r="134" spans="2:4" x14ac:dyDescent="0.25">
      <c r="B134" s="13"/>
      <c r="C134" s="13"/>
      <c r="D134" s="15"/>
    </row>
    <row r="135" spans="2:4" x14ac:dyDescent="0.25">
      <c r="B135" s="13"/>
      <c r="C135" s="13"/>
      <c r="D135" s="15"/>
    </row>
    <row r="136" spans="2:4" x14ac:dyDescent="0.25">
      <c r="B136" s="13"/>
      <c r="C136" s="13"/>
      <c r="D136" s="15"/>
    </row>
    <row r="137" spans="2:4" x14ac:dyDescent="0.25">
      <c r="B137" s="13"/>
      <c r="C137" s="13"/>
      <c r="D137" s="15"/>
    </row>
    <row r="138" spans="2:4" x14ac:dyDescent="0.25">
      <c r="B138" s="13"/>
      <c r="C138" s="13"/>
      <c r="D138" s="15"/>
    </row>
    <row r="139" spans="2:4" x14ac:dyDescent="0.25">
      <c r="B139" s="13"/>
      <c r="C139" s="13"/>
      <c r="D139" s="15"/>
    </row>
    <row r="140" spans="2:4" x14ac:dyDescent="0.25">
      <c r="B140" s="13"/>
      <c r="C140" s="13"/>
      <c r="D140" s="15"/>
    </row>
    <row r="141" spans="2:4" x14ac:dyDescent="0.25">
      <c r="B141" s="13"/>
      <c r="C141" s="13"/>
      <c r="D141" s="15"/>
    </row>
    <row r="142" spans="2:4" x14ac:dyDescent="0.25">
      <c r="B142" s="13"/>
      <c r="C142" s="13"/>
      <c r="D142" s="15"/>
    </row>
    <row r="143" spans="2:4" x14ac:dyDescent="0.25">
      <c r="B143" s="13"/>
      <c r="C143" s="13"/>
      <c r="D143" s="15"/>
    </row>
    <row r="144" spans="2:4" x14ac:dyDescent="0.25">
      <c r="B144" s="13"/>
      <c r="C144" s="13"/>
      <c r="D144" s="15"/>
    </row>
    <row r="145" spans="2:4" x14ac:dyDescent="0.25">
      <c r="B145" s="13"/>
      <c r="C145" s="13"/>
      <c r="D145" s="15"/>
    </row>
    <row r="146" spans="2:4" x14ac:dyDescent="0.25">
      <c r="B146" s="13"/>
      <c r="C146" s="13"/>
      <c r="D146" s="15"/>
    </row>
    <row r="147" spans="2:4" x14ac:dyDescent="0.25">
      <c r="B147" s="13"/>
      <c r="C147" s="13"/>
      <c r="D147" s="15"/>
    </row>
    <row r="148" spans="2:4" x14ac:dyDescent="0.25">
      <c r="B148" s="13"/>
      <c r="C148" s="13"/>
      <c r="D148" s="15"/>
    </row>
    <row r="149" spans="2:4" x14ac:dyDescent="0.25">
      <c r="B149" s="13"/>
      <c r="C149" s="13"/>
      <c r="D149" s="15"/>
    </row>
    <row r="150" spans="2:4" x14ac:dyDescent="0.25">
      <c r="B150" s="13"/>
      <c r="C150" s="13"/>
      <c r="D150" s="15"/>
    </row>
    <row r="151" spans="2:4" x14ac:dyDescent="0.25">
      <c r="B151" s="13"/>
      <c r="C151" s="13"/>
      <c r="D151" s="15"/>
    </row>
    <row r="152" spans="2:4" x14ac:dyDescent="0.25">
      <c r="B152" s="13"/>
      <c r="C152" s="13"/>
      <c r="D152" s="15"/>
    </row>
    <row r="153" spans="2:4" x14ac:dyDescent="0.25">
      <c r="B153" s="13"/>
      <c r="C153" s="13"/>
      <c r="D153" s="15"/>
    </row>
    <row r="154" spans="2:4" x14ac:dyDescent="0.25">
      <c r="B154" s="13"/>
      <c r="C154" s="13"/>
      <c r="D154" s="15"/>
    </row>
    <row r="155" spans="2:4" x14ac:dyDescent="0.25">
      <c r="B155" s="13"/>
      <c r="C155" s="13"/>
      <c r="D155" s="15"/>
    </row>
    <row r="156" spans="2:4" x14ac:dyDescent="0.25">
      <c r="B156" s="13"/>
      <c r="C156" s="13"/>
      <c r="D156" s="15"/>
    </row>
    <row r="157" spans="2:4" x14ac:dyDescent="0.25">
      <c r="B157" s="13"/>
      <c r="C157" s="13"/>
      <c r="D157" s="15"/>
    </row>
    <row r="158" spans="2:4" x14ac:dyDescent="0.25">
      <c r="B158" s="13"/>
      <c r="C158" s="13"/>
      <c r="D158" s="15"/>
    </row>
    <row r="159" spans="2:4" x14ac:dyDescent="0.25">
      <c r="B159" s="13"/>
      <c r="C159" s="13"/>
      <c r="D159" s="15"/>
    </row>
    <row r="160" spans="2:4" x14ac:dyDescent="0.25">
      <c r="B160" s="13"/>
      <c r="C160" s="13"/>
      <c r="D160" s="15"/>
    </row>
    <row r="161" spans="2:4" x14ac:dyDescent="0.25">
      <c r="B161" s="13"/>
      <c r="C161" s="13"/>
      <c r="D161" s="15"/>
    </row>
    <row r="162" spans="2:4" x14ac:dyDescent="0.25">
      <c r="B162" s="13"/>
      <c r="C162" s="13"/>
      <c r="D162" s="15"/>
    </row>
    <row r="163" spans="2:4" x14ac:dyDescent="0.25">
      <c r="B163" s="13"/>
      <c r="C163" s="13"/>
      <c r="D163" s="15"/>
    </row>
    <row r="164" spans="2:4" x14ac:dyDescent="0.25">
      <c r="B164" s="13"/>
      <c r="C164" s="13"/>
      <c r="D164" s="15"/>
    </row>
    <row r="165" spans="2:4" x14ac:dyDescent="0.25">
      <c r="B165" s="13"/>
      <c r="C165" s="13"/>
      <c r="D165" s="15"/>
    </row>
    <row r="166" spans="2:4" x14ac:dyDescent="0.25">
      <c r="B166" s="13"/>
      <c r="C166" s="13"/>
      <c r="D166" s="15"/>
    </row>
    <row r="167" spans="2:4" x14ac:dyDescent="0.25">
      <c r="B167" s="13"/>
      <c r="C167" s="13"/>
      <c r="D167" s="15"/>
    </row>
    <row r="168" spans="2:4" x14ac:dyDescent="0.25">
      <c r="B168" s="13"/>
      <c r="C168" s="13"/>
      <c r="D168" s="15"/>
    </row>
    <row r="169" spans="2:4" x14ac:dyDescent="0.25">
      <c r="B169" s="13"/>
      <c r="C169" s="13"/>
      <c r="D169" s="15"/>
    </row>
    <row r="170" spans="2:4" x14ac:dyDescent="0.25">
      <c r="B170" s="13"/>
      <c r="C170" s="13"/>
      <c r="D170" s="15"/>
    </row>
    <row r="171" spans="2:4" x14ac:dyDescent="0.25">
      <c r="B171" s="13"/>
      <c r="C171" s="13"/>
      <c r="D171" s="15"/>
    </row>
    <row r="172" spans="2:4" x14ac:dyDescent="0.25">
      <c r="B172" s="13"/>
      <c r="C172" s="13"/>
      <c r="D172" s="15"/>
    </row>
    <row r="173" spans="2:4" x14ac:dyDescent="0.25">
      <c r="B173" s="13"/>
      <c r="C173" s="13"/>
      <c r="D173" s="15"/>
    </row>
    <row r="174" spans="2:4" x14ac:dyDescent="0.25">
      <c r="B174" s="13"/>
      <c r="C174" s="13"/>
      <c r="D174" s="15"/>
    </row>
    <row r="175" spans="2:4" x14ac:dyDescent="0.25">
      <c r="B175" s="13"/>
      <c r="C175" s="13"/>
      <c r="D175" s="15"/>
    </row>
    <row r="176" spans="2:4" x14ac:dyDescent="0.25">
      <c r="B176" s="13"/>
      <c r="C176" s="13"/>
      <c r="D176" s="15"/>
    </row>
    <row r="177" spans="2:4" x14ac:dyDescent="0.25">
      <c r="B177" s="13"/>
      <c r="C177" s="13"/>
      <c r="D177" s="15"/>
    </row>
    <row r="178" spans="2:4" x14ac:dyDescent="0.25">
      <c r="B178" s="13"/>
      <c r="C178" s="13"/>
      <c r="D178" s="15"/>
    </row>
    <row r="179" spans="2:4" x14ac:dyDescent="0.25">
      <c r="B179" s="13"/>
      <c r="C179" s="13"/>
      <c r="D179" s="15"/>
    </row>
    <row r="180" spans="2:4" x14ac:dyDescent="0.25">
      <c r="B180" s="13"/>
      <c r="C180" s="13"/>
      <c r="D180" s="15"/>
    </row>
    <row r="181" spans="2:4" x14ac:dyDescent="0.25">
      <c r="B181" s="13"/>
      <c r="C181" s="13"/>
      <c r="D181" s="15"/>
    </row>
    <row r="182" spans="2:4" x14ac:dyDescent="0.25">
      <c r="B182" s="13"/>
      <c r="C182" s="13"/>
      <c r="D182" s="15"/>
    </row>
    <row r="183" spans="2:4" x14ac:dyDescent="0.25">
      <c r="B183" s="13"/>
      <c r="C183" s="13"/>
      <c r="D183" s="15"/>
    </row>
    <row r="184" spans="2:4" x14ac:dyDescent="0.25">
      <c r="B184" s="13"/>
      <c r="C184" s="13"/>
      <c r="D184" s="15"/>
    </row>
    <row r="185" spans="2:4" x14ac:dyDescent="0.25">
      <c r="B185" s="13"/>
      <c r="C185" s="13"/>
      <c r="D185" s="15"/>
    </row>
    <row r="186" spans="2:4" x14ac:dyDescent="0.25">
      <c r="B186" s="13"/>
      <c r="C186" s="13"/>
      <c r="D186" s="15"/>
    </row>
    <row r="187" spans="2:4" x14ac:dyDescent="0.25">
      <c r="B187" s="13"/>
      <c r="C187" s="13"/>
      <c r="D187" s="15"/>
    </row>
    <row r="188" spans="2:4" x14ac:dyDescent="0.25">
      <c r="B188" s="13"/>
      <c r="C188" s="13"/>
      <c r="D188" s="15"/>
    </row>
    <row r="189" spans="2:4" x14ac:dyDescent="0.25">
      <c r="B189" s="13"/>
      <c r="C189" s="13"/>
      <c r="D189" s="15"/>
    </row>
    <row r="190" spans="2:4" x14ac:dyDescent="0.25">
      <c r="B190" s="13"/>
      <c r="C190" s="13"/>
      <c r="D190" s="15"/>
    </row>
    <row r="191" spans="2:4" x14ac:dyDescent="0.25">
      <c r="B191" s="13"/>
      <c r="C191" s="13"/>
      <c r="D191" s="15"/>
    </row>
    <row r="192" spans="2:4" x14ac:dyDescent="0.25">
      <c r="B192" s="13"/>
      <c r="C192" s="13"/>
      <c r="D192" s="15"/>
    </row>
    <row r="193" spans="2:4" x14ac:dyDescent="0.25">
      <c r="B193" s="13"/>
      <c r="C193" s="13"/>
      <c r="D193" s="15"/>
    </row>
    <row r="194" spans="2:4" x14ac:dyDescent="0.25">
      <c r="B194" s="13"/>
      <c r="C194" s="13"/>
      <c r="D194" s="15"/>
    </row>
    <row r="195" spans="2:4" x14ac:dyDescent="0.25">
      <c r="B195" s="13"/>
      <c r="C195" s="13"/>
      <c r="D195" s="15"/>
    </row>
    <row r="196" spans="2:4" x14ac:dyDescent="0.25">
      <c r="B196" s="13"/>
      <c r="C196" s="13"/>
      <c r="D196" s="15"/>
    </row>
    <row r="197" spans="2:4" x14ac:dyDescent="0.25">
      <c r="B197" s="13"/>
      <c r="C197" s="13"/>
      <c r="D197" s="15"/>
    </row>
    <row r="198" spans="2:4" x14ac:dyDescent="0.25">
      <c r="B198" s="13"/>
      <c r="C198" s="13"/>
      <c r="D198" s="15"/>
    </row>
    <row r="199" spans="2:4" x14ac:dyDescent="0.25">
      <c r="B199" s="13"/>
      <c r="C199" s="13"/>
      <c r="D199" s="15"/>
    </row>
    <row r="200" spans="2:4" x14ac:dyDescent="0.25">
      <c r="B200" s="13"/>
      <c r="C200" s="13"/>
      <c r="D200" s="15"/>
    </row>
    <row r="201" spans="2:4" x14ac:dyDescent="0.25">
      <c r="B201" s="13"/>
      <c r="C201" s="13"/>
      <c r="D201" s="15"/>
    </row>
    <row r="202" spans="2:4" x14ac:dyDescent="0.25">
      <c r="B202" s="13"/>
      <c r="C202" s="13"/>
      <c r="D202" s="15"/>
    </row>
    <row r="203" spans="2:4" x14ac:dyDescent="0.25">
      <c r="B203" s="13"/>
      <c r="C203" s="13"/>
      <c r="D203" s="15"/>
    </row>
    <row r="204" spans="2:4" x14ac:dyDescent="0.25">
      <c r="B204" s="13"/>
      <c r="C204" s="13"/>
      <c r="D204" s="15"/>
    </row>
    <row r="205" spans="2:4" x14ac:dyDescent="0.25">
      <c r="B205" s="13"/>
      <c r="C205" s="13"/>
      <c r="D205" s="15"/>
    </row>
    <row r="206" spans="2:4" x14ac:dyDescent="0.25">
      <c r="B206" s="13"/>
      <c r="C206" s="13"/>
      <c r="D206" s="15"/>
    </row>
    <row r="207" spans="2:4" x14ac:dyDescent="0.25">
      <c r="B207" s="13"/>
      <c r="C207" s="13"/>
      <c r="D207" s="15"/>
    </row>
    <row r="208" spans="2:4" x14ac:dyDescent="0.25">
      <c r="B208" s="13"/>
      <c r="C208" s="13"/>
      <c r="D208" s="15"/>
    </row>
    <row r="209" spans="2:4" x14ac:dyDescent="0.25">
      <c r="B209" s="13"/>
      <c r="C209" s="13"/>
      <c r="D209" s="15"/>
    </row>
    <row r="210" spans="2:4" x14ac:dyDescent="0.25">
      <c r="B210" s="13"/>
      <c r="C210" s="13"/>
      <c r="D210" s="15"/>
    </row>
    <row r="211" spans="2:4" x14ac:dyDescent="0.25">
      <c r="B211" s="13"/>
      <c r="C211" s="13"/>
      <c r="D211" s="15"/>
    </row>
    <row r="212" spans="2:4" x14ac:dyDescent="0.25">
      <c r="B212" s="13"/>
      <c r="C212" s="13"/>
      <c r="D212" s="15"/>
    </row>
    <row r="213" spans="2:4" x14ac:dyDescent="0.25">
      <c r="B213" s="13"/>
      <c r="C213" s="13"/>
      <c r="D213" s="15"/>
    </row>
    <row r="214" spans="2:4" x14ac:dyDescent="0.25">
      <c r="B214" s="13"/>
      <c r="C214" s="13"/>
      <c r="D214" s="15"/>
    </row>
    <row r="215" spans="2:4" x14ac:dyDescent="0.25">
      <c r="B215" s="13"/>
      <c r="C215" s="13"/>
      <c r="D215" s="15"/>
    </row>
    <row r="216" spans="2:4" x14ac:dyDescent="0.25">
      <c r="B216" s="13"/>
      <c r="C216" s="13"/>
      <c r="D216" s="15"/>
    </row>
    <row r="217" spans="2:4" x14ac:dyDescent="0.25">
      <c r="B217" s="13"/>
      <c r="C217" s="13"/>
      <c r="D217" s="15"/>
    </row>
    <row r="218" spans="2:4" x14ac:dyDescent="0.25">
      <c r="B218" s="13"/>
      <c r="C218" s="13"/>
      <c r="D218" s="15"/>
    </row>
    <row r="219" spans="2:4" x14ac:dyDescent="0.25">
      <c r="B219" s="13"/>
      <c r="C219" s="13"/>
      <c r="D219" s="15"/>
    </row>
    <row r="220" spans="2:4" x14ac:dyDescent="0.25">
      <c r="B220" s="13"/>
      <c r="C220" s="13"/>
      <c r="D220" s="15"/>
    </row>
    <row r="221" spans="2:4" x14ac:dyDescent="0.25">
      <c r="B221" s="13"/>
      <c r="C221" s="13"/>
      <c r="D221" s="15"/>
    </row>
    <row r="222" spans="2:4" x14ac:dyDescent="0.25">
      <c r="B222" s="13"/>
      <c r="C222" s="13"/>
      <c r="D222" s="15"/>
    </row>
    <row r="223" spans="2:4" x14ac:dyDescent="0.25">
      <c r="B223" s="13"/>
      <c r="C223" s="13"/>
      <c r="D223" s="15"/>
    </row>
    <row r="224" spans="2:4" x14ac:dyDescent="0.25">
      <c r="B224" s="13"/>
      <c r="C224" s="13"/>
      <c r="D224" s="15"/>
    </row>
    <row r="225" spans="2:4" x14ac:dyDescent="0.25">
      <c r="B225" s="13"/>
      <c r="C225" s="13"/>
      <c r="D225" s="15"/>
    </row>
    <row r="226" spans="2:4" x14ac:dyDescent="0.25">
      <c r="B226" s="13"/>
      <c r="C226" s="13"/>
      <c r="D226" s="15"/>
    </row>
    <row r="227" spans="2:4" x14ac:dyDescent="0.25">
      <c r="B227" s="13"/>
      <c r="C227" s="13"/>
      <c r="D227" s="15"/>
    </row>
    <row r="228" spans="2:4" x14ac:dyDescent="0.25">
      <c r="B228" s="13"/>
      <c r="C228" s="13"/>
      <c r="D228" s="15"/>
    </row>
    <row r="229" spans="2:4" x14ac:dyDescent="0.25">
      <c r="B229" s="13"/>
      <c r="C229" s="13"/>
      <c r="D229" s="15"/>
    </row>
    <row r="230" spans="2:4" x14ac:dyDescent="0.25">
      <c r="B230" s="13"/>
      <c r="C230" s="13"/>
      <c r="D230" s="15"/>
    </row>
    <row r="231" spans="2:4" x14ac:dyDescent="0.25">
      <c r="B231" s="13"/>
      <c r="C231" s="13"/>
      <c r="D231" s="15"/>
    </row>
    <row r="232" spans="2:4" x14ac:dyDescent="0.25">
      <c r="B232" s="13"/>
      <c r="C232" s="13"/>
      <c r="D232" s="15"/>
    </row>
    <row r="233" spans="2:4" x14ac:dyDescent="0.25">
      <c r="B233" s="13"/>
      <c r="C233" s="13"/>
      <c r="D233" s="15"/>
    </row>
    <row r="234" spans="2:4" x14ac:dyDescent="0.25">
      <c r="B234" s="13"/>
      <c r="C234" s="13"/>
      <c r="D234" s="15"/>
    </row>
    <row r="235" spans="2:4" x14ac:dyDescent="0.25">
      <c r="B235" s="13"/>
      <c r="C235" s="13"/>
      <c r="D235" s="15"/>
    </row>
    <row r="236" spans="2:4" x14ac:dyDescent="0.25">
      <c r="B236" s="13"/>
      <c r="C236" s="13"/>
      <c r="D236" s="15"/>
    </row>
    <row r="237" spans="2:4" x14ac:dyDescent="0.25">
      <c r="B237" s="13"/>
      <c r="C237" s="13"/>
      <c r="D237" s="15"/>
    </row>
    <row r="238" spans="2:4" x14ac:dyDescent="0.25">
      <c r="B238" s="13"/>
      <c r="C238" s="13"/>
      <c r="D238" s="15"/>
    </row>
    <row r="239" spans="2:4" x14ac:dyDescent="0.25">
      <c r="B239" s="13"/>
      <c r="C239" s="13"/>
      <c r="D239" s="15"/>
    </row>
    <row r="240" spans="2:4" x14ac:dyDescent="0.25">
      <c r="B240" s="13"/>
      <c r="C240" s="13"/>
      <c r="D240" s="15"/>
    </row>
    <row r="241" spans="2:4" x14ac:dyDescent="0.25">
      <c r="B241" s="13"/>
      <c r="C241" s="13"/>
      <c r="D241" s="15"/>
    </row>
    <row r="242" spans="2:4" x14ac:dyDescent="0.25">
      <c r="B242" s="13"/>
      <c r="C242" s="13"/>
      <c r="D242" s="15"/>
    </row>
    <row r="243" spans="2:4" x14ac:dyDescent="0.25">
      <c r="B243" s="13"/>
      <c r="C243" s="13"/>
      <c r="D243" s="15"/>
    </row>
    <row r="244" spans="2:4" x14ac:dyDescent="0.25">
      <c r="B244" s="13"/>
      <c r="C244" s="13"/>
      <c r="D244" s="15"/>
    </row>
    <row r="245" spans="2:4" x14ac:dyDescent="0.25">
      <c r="B245" s="13"/>
      <c r="C245" s="13"/>
      <c r="D245" s="15"/>
    </row>
    <row r="246" spans="2:4" x14ac:dyDescent="0.25">
      <c r="B246" s="13"/>
      <c r="C246" s="13"/>
      <c r="D246" s="15"/>
    </row>
    <row r="247" spans="2:4" x14ac:dyDescent="0.25">
      <c r="B247" s="13"/>
      <c r="C247" s="13"/>
      <c r="D247" s="15"/>
    </row>
    <row r="248" spans="2:4" x14ac:dyDescent="0.25">
      <c r="B248" s="13"/>
      <c r="C248" s="13"/>
      <c r="D248" s="15"/>
    </row>
    <row r="249" spans="2:4" x14ac:dyDescent="0.25">
      <c r="B249" s="13"/>
      <c r="C249" s="13"/>
      <c r="D249" s="15"/>
    </row>
    <row r="250" spans="2:4" x14ac:dyDescent="0.25">
      <c r="B250" s="13"/>
      <c r="C250" s="13"/>
      <c r="D250" s="15"/>
    </row>
    <row r="251" spans="2:4" x14ac:dyDescent="0.25">
      <c r="B251" s="13"/>
      <c r="C251" s="13"/>
      <c r="D251" s="15"/>
    </row>
    <row r="252" spans="2:4" x14ac:dyDescent="0.25">
      <c r="B252" s="13"/>
      <c r="C252" s="13"/>
      <c r="D252" s="15"/>
    </row>
    <row r="253" spans="2:4" x14ac:dyDescent="0.25">
      <c r="B253" s="13"/>
      <c r="C253" s="13"/>
      <c r="D253" s="15"/>
    </row>
    <row r="254" spans="2:4" x14ac:dyDescent="0.25">
      <c r="B254" s="13"/>
      <c r="C254" s="13"/>
      <c r="D254" s="15"/>
    </row>
    <row r="255" spans="2:4" x14ac:dyDescent="0.25">
      <c r="B255" s="13"/>
      <c r="C255" s="13"/>
      <c r="D255" s="15"/>
    </row>
    <row r="256" spans="2:4" x14ac:dyDescent="0.25">
      <c r="B256" s="13"/>
      <c r="C256" s="13"/>
      <c r="D256" s="15"/>
    </row>
    <row r="257" spans="2:4" x14ac:dyDescent="0.25">
      <c r="B257" s="13"/>
      <c r="C257" s="13"/>
      <c r="D257" s="15"/>
    </row>
    <row r="258" spans="2:4" x14ac:dyDescent="0.25">
      <c r="B258" s="13"/>
      <c r="C258" s="13"/>
      <c r="D258" s="15"/>
    </row>
    <row r="259" spans="2:4" x14ac:dyDescent="0.25">
      <c r="B259" s="13"/>
      <c r="C259" s="13"/>
      <c r="D259" s="15"/>
    </row>
    <row r="260" spans="2:4" x14ac:dyDescent="0.25">
      <c r="B260" s="13"/>
      <c r="C260" s="13"/>
      <c r="D260" s="15"/>
    </row>
    <row r="261" spans="2:4" x14ac:dyDescent="0.25">
      <c r="B261" s="13"/>
      <c r="C261" s="13"/>
      <c r="D261" s="15"/>
    </row>
    <row r="262" spans="2:4" x14ac:dyDescent="0.25">
      <c r="B262" s="13"/>
      <c r="C262" s="13"/>
      <c r="D262" s="15"/>
    </row>
    <row r="263" spans="2:4" x14ac:dyDescent="0.25">
      <c r="B263" s="13"/>
      <c r="C263" s="13"/>
      <c r="D263" s="15"/>
    </row>
    <row r="264" spans="2:4" x14ac:dyDescent="0.25">
      <c r="B264" s="13"/>
      <c r="C264" s="13"/>
      <c r="D264" s="15"/>
    </row>
    <row r="265" spans="2:4" x14ac:dyDescent="0.25">
      <c r="B265" s="13"/>
      <c r="C265" s="13"/>
      <c r="D265" s="15"/>
    </row>
    <row r="266" spans="2:4" x14ac:dyDescent="0.25">
      <c r="B266" s="13"/>
      <c r="C266" s="13"/>
      <c r="D266" s="15"/>
    </row>
    <row r="267" spans="2:4" x14ac:dyDescent="0.25">
      <c r="B267" s="13"/>
      <c r="C267" s="13"/>
      <c r="D267" s="15"/>
    </row>
    <row r="268" spans="2:4" x14ac:dyDescent="0.25">
      <c r="B268" s="13"/>
      <c r="C268" s="13"/>
      <c r="D268" s="15"/>
    </row>
    <row r="269" spans="2:4" x14ac:dyDescent="0.25">
      <c r="B269" s="13"/>
      <c r="C269" s="13"/>
      <c r="D269" s="15"/>
    </row>
    <row r="270" spans="2:4" x14ac:dyDescent="0.25">
      <c r="B270" s="13"/>
      <c r="C270" s="13"/>
      <c r="D270" s="15"/>
    </row>
    <row r="271" spans="2:4" x14ac:dyDescent="0.25">
      <c r="B271" s="13"/>
      <c r="C271" s="13"/>
      <c r="D271" s="15"/>
    </row>
    <row r="272" spans="2:4" x14ac:dyDescent="0.25">
      <c r="B272" s="13"/>
      <c r="C272" s="13"/>
      <c r="D272" s="15"/>
    </row>
    <row r="273" spans="2:4" x14ac:dyDescent="0.25">
      <c r="B273" s="13"/>
      <c r="C273" s="13"/>
      <c r="D273" s="15"/>
    </row>
    <row r="274" spans="2:4" x14ac:dyDescent="0.25">
      <c r="B274" s="13"/>
      <c r="C274" s="13"/>
      <c r="D274" s="15"/>
    </row>
    <row r="275" spans="2:4" x14ac:dyDescent="0.25">
      <c r="B275" s="13"/>
      <c r="C275" s="13"/>
      <c r="D275" s="15"/>
    </row>
    <row r="276" spans="2:4" x14ac:dyDescent="0.25">
      <c r="B276" s="13"/>
      <c r="C276" s="13"/>
      <c r="D276" s="15"/>
    </row>
    <row r="277" spans="2:4" x14ac:dyDescent="0.25">
      <c r="B277" s="13"/>
      <c r="C277" s="13"/>
      <c r="D277" s="15"/>
    </row>
    <row r="278" spans="2:4" x14ac:dyDescent="0.25">
      <c r="B278" s="13"/>
      <c r="C278" s="13"/>
      <c r="D278" s="15"/>
    </row>
    <row r="279" spans="2:4" x14ac:dyDescent="0.25">
      <c r="B279" s="13"/>
      <c r="C279" s="13"/>
      <c r="D279" s="15"/>
    </row>
    <row r="280" spans="2:4" x14ac:dyDescent="0.25">
      <c r="B280" s="13"/>
      <c r="C280" s="13"/>
      <c r="D280" s="15"/>
    </row>
    <row r="281" spans="2:4" x14ac:dyDescent="0.25">
      <c r="B281" s="13"/>
      <c r="C281" s="13"/>
      <c r="D281" s="15"/>
    </row>
    <row r="282" spans="2:4" x14ac:dyDescent="0.25">
      <c r="B282" s="13"/>
      <c r="C282" s="13"/>
      <c r="D282" s="15"/>
    </row>
    <row r="283" spans="2:4" x14ac:dyDescent="0.25">
      <c r="B283" s="13"/>
      <c r="C283" s="13"/>
      <c r="D283" s="15"/>
    </row>
    <row r="284" spans="2:4" x14ac:dyDescent="0.25">
      <c r="B284" s="13"/>
      <c r="C284" s="13"/>
      <c r="D284" s="15"/>
    </row>
    <row r="285" spans="2:4" x14ac:dyDescent="0.25">
      <c r="B285" s="13"/>
      <c r="C285" s="13"/>
      <c r="D285" s="15"/>
    </row>
    <row r="286" spans="2:4" x14ac:dyDescent="0.25">
      <c r="B286" s="13"/>
      <c r="C286" s="13"/>
      <c r="D286" s="15"/>
    </row>
    <row r="287" spans="2:4" x14ac:dyDescent="0.25">
      <c r="B287" s="13"/>
      <c r="C287" s="13"/>
      <c r="D287" s="15"/>
    </row>
    <row r="288" spans="2:4" x14ac:dyDescent="0.25">
      <c r="B288" s="13"/>
      <c r="C288" s="13"/>
      <c r="D288" s="15"/>
    </row>
    <row r="289" spans="2:4" x14ac:dyDescent="0.25">
      <c r="B289" s="13"/>
      <c r="C289" s="13"/>
      <c r="D289" s="15"/>
    </row>
    <row r="290" spans="2:4" x14ac:dyDescent="0.25">
      <c r="B290" s="13"/>
      <c r="C290" s="13"/>
      <c r="D290" s="15"/>
    </row>
    <row r="291" spans="2:4" x14ac:dyDescent="0.25">
      <c r="B291" s="13"/>
      <c r="C291" s="13"/>
      <c r="D291" s="15"/>
    </row>
    <row r="292" spans="2:4" x14ac:dyDescent="0.25">
      <c r="B292" s="13"/>
      <c r="C292" s="13"/>
      <c r="D292" s="15"/>
    </row>
    <row r="293" spans="2:4" x14ac:dyDescent="0.25">
      <c r="B293" s="13"/>
      <c r="C293" s="13"/>
      <c r="D293" s="15"/>
    </row>
    <row r="294" spans="2:4" x14ac:dyDescent="0.25">
      <c r="B294" s="13"/>
      <c r="C294" s="13"/>
      <c r="D294" s="15"/>
    </row>
    <row r="295" spans="2:4" x14ac:dyDescent="0.25">
      <c r="B295" s="13"/>
      <c r="C295" s="13"/>
      <c r="D295" s="15"/>
    </row>
    <row r="296" spans="2:4" x14ac:dyDescent="0.25">
      <c r="B296" s="13"/>
      <c r="C296" s="13"/>
      <c r="D296" s="15"/>
    </row>
    <row r="297" spans="2:4" x14ac:dyDescent="0.25">
      <c r="B297" s="13"/>
      <c r="C297" s="13"/>
      <c r="D297" s="15"/>
    </row>
    <row r="298" spans="2:4" x14ac:dyDescent="0.25">
      <c r="B298" s="13"/>
      <c r="C298" s="13"/>
      <c r="D298" s="15"/>
    </row>
    <row r="299" spans="2:4" x14ac:dyDescent="0.25">
      <c r="B299" s="13"/>
      <c r="C299" s="13"/>
      <c r="D299" s="15"/>
    </row>
    <row r="300" spans="2:4" x14ac:dyDescent="0.25">
      <c r="B300" s="13"/>
      <c r="C300" s="13"/>
      <c r="D300" s="15"/>
    </row>
    <row r="301" spans="2:4" x14ac:dyDescent="0.25">
      <c r="B301" s="13"/>
      <c r="C301" s="13"/>
      <c r="D301" s="15"/>
    </row>
    <row r="302" spans="2:4" x14ac:dyDescent="0.25">
      <c r="B302" s="13"/>
      <c r="C302" s="13"/>
      <c r="D302" s="15"/>
    </row>
    <row r="303" spans="2:4" x14ac:dyDescent="0.25">
      <c r="B303" s="13"/>
      <c r="C303" s="13"/>
      <c r="D303" s="15"/>
    </row>
    <row r="304" spans="2:4" x14ac:dyDescent="0.25">
      <c r="B304" s="13"/>
      <c r="C304" s="13"/>
      <c r="D304" s="15"/>
    </row>
    <row r="305" spans="2:4" x14ac:dyDescent="0.25">
      <c r="B305" s="13"/>
      <c r="C305" s="13"/>
      <c r="D305" s="15"/>
    </row>
    <row r="306" spans="2:4" x14ac:dyDescent="0.25">
      <c r="B306" s="13"/>
      <c r="C306" s="13"/>
      <c r="D306" s="15"/>
    </row>
    <row r="307" spans="2:4" x14ac:dyDescent="0.25">
      <c r="B307" s="13"/>
      <c r="C307" s="13"/>
      <c r="D307" s="15"/>
    </row>
    <row r="308" spans="2:4" x14ac:dyDescent="0.25">
      <c r="B308" s="13"/>
      <c r="C308" s="13"/>
      <c r="D308" s="15"/>
    </row>
    <row r="309" spans="2:4" x14ac:dyDescent="0.25">
      <c r="B309" s="13"/>
      <c r="C309" s="13"/>
      <c r="D309" s="15"/>
    </row>
    <row r="310" spans="2:4" x14ac:dyDescent="0.25">
      <c r="B310" s="13"/>
      <c r="C310" s="13"/>
      <c r="D310" s="15"/>
    </row>
    <row r="311" spans="2:4" x14ac:dyDescent="0.25">
      <c r="B311" s="13"/>
      <c r="C311" s="13"/>
      <c r="D311" s="15"/>
    </row>
    <row r="312" spans="2:4" x14ac:dyDescent="0.25">
      <c r="B312" s="13"/>
      <c r="C312" s="13"/>
      <c r="D312" s="15"/>
    </row>
    <row r="313" spans="2:4" x14ac:dyDescent="0.25">
      <c r="B313" s="13"/>
      <c r="C313" s="13"/>
      <c r="D313" s="15"/>
    </row>
    <row r="314" spans="2:4" x14ac:dyDescent="0.25">
      <c r="B314" s="13"/>
      <c r="C314" s="13"/>
      <c r="D314" s="15"/>
    </row>
    <row r="315" spans="2:4" x14ac:dyDescent="0.25">
      <c r="B315" s="13"/>
      <c r="C315" s="13"/>
      <c r="D315" s="15"/>
    </row>
    <row r="316" spans="2:4" x14ac:dyDescent="0.25">
      <c r="B316" s="13"/>
      <c r="C316" s="13"/>
      <c r="D316" s="15"/>
    </row>
    <row r="317" spans="2:4" x14ac:dyDescent="0.25">
      <c r="B317" s="13"/>
      <c r="C317" s="13"/>
      <c r="D317" s="15"/>
    </row>
    <row r="318" spans="2:4" x14ac:dyDescent="0.25">
      <c r="B318" s="13"/>
      <c r="C318" s="13"/>
      <c r="D318" s="15"/>
    </row>
    <row r="319" spans="2:4" x14ac:dyDescent="0.25">
      <c r="B319" s="13"/>
      <c r="C319" s="13"/>
      <c r="D319" s="15"/>
    </row>
    <row r="320" spans="2:4" x14ac:dyDescent="0.25">
      <c r="B320" s="13"/>
      <c r="C320" s="13"/>
      <c r="D320" s="15"/>
    </row>
    <row r="321" spans="2:4" x14ac:dyDescent="0.25">
      <c r="B321" s="13"/>
      <c r="C321" s="13"/>
      <c r="D321" s="15"/>
    </row>
    <row r="322" spans="2:4" x14ac:dyDescent="0.25">
      <c r="B322" s="13"/>
      <c r="C322" s="13"/>
      <c r="D322" s="15"/>
    </row>
    <row r="323" spans="2:4" x14ac:dyDescent="0.25">
      <c r="B323" s="13"/>
      <c r="C323" s="13"/>
      <c r="D323" s="15"/>
    </row>
    <row r="324" spans="2:4" x14ac:dyDescent="0.25">
      <c r="B324" s="13"/>
      <c r="C324" s="13"/>
      <c r="D324" s="15"/>
    </row>
    <row r="325" spans="2:4" x14ac:dyDescent="0.25">
      <c r="B325" s="13"/>
      <c r="C325" s="13"/>
      <c r="D325" s="15"/>
    </row>
    <row r="326" spans="2:4" x14ac:dyDescent="0.25">
      <c r="B326" s="13"/>
      <c r="C326" s="13"/>
      <c r="D326" s="15"/>
    </row>
    <row r="327" spans="2:4" x14ac:dyDescent="0.25">
      <c r="B327" s="13"/>
      <c r="C327" s="13"/>
      <c r="D327" s="15"/>
    </row>
    <row r="328" spans="2:4" x14ac:dyDescent="0.25">
      <c r="B328" s="13"/>
      <c r="C328" s="13"/>
      <c r="D328" s="15"/>
    </row>
    <row r="329" spans="2:4" x14ac:dyDescent="0.25">
      <c r="B329" s="13"/>
      <c r="C329" s="13"/>
      <c r="D329" s="15"/>
    </row>
    <row r="330" spans="2:4" x14ac:dyDescent="0.25">
      <c r="B330" s="13"/>
      <c r="C330" s="13"/>
      <c r="D330" s="15"/>
    </row>
    <row r="331" spans="2:4" x14ac:dyDescent="0.25">
      <c r="B331" s="13"/>
      <c r="C331" s="13"/>
      <c r="D331" s="15"/>
    </row>
    <row r="332" spans="2:4" x14ac:dyDescent="0.25">
      <c r="B332" s="13"/>
      <c r="C332" s="13"/>
      <c r="D332" s="15"/>
    </row>
    <row r="333" spans="2:4" x14ac:dyDescent="0.25">
      <c r="B333" s="13"/>
      <c r="C333" s="13"/>
      <c r="D333" s="15"/>
    </row>
    <row r="334" spans="2:4" x14ac:dyDescent="0.25">
      <c r="B334" s="13"/>
      <c r="C334" s="13"/>
      <c r="D334" s="15"/>
    </row>
    <row r="335" spans="2:4" x14ac:dyDescent="0.25">
      <c r="B335" s="13"/>
      <c r="C335" s="13"/>
      <c r="D335" s="15"/>
    </row>
    <row r="336" spans="2:4" x14ac:dyDescent="0.25">
      <c r="B336" s="13"/>
      <c r="C336" s="13"/>
      <c r="D336" s="15"/>
    </row>
    <row r="337" spans="2:4" x14ac:dyDescent="0.25">
      <c r="B337" s="13"/>
      <c r="C337" s="13"/>
      <c r="D337" s="15"/>
    </row>
    <row r="338" spans="2:4" x14ac:dyDescent="0.25">
      <c r="B338" s="13"/>
      <c r="C338" s="13"/>
      <c r="D338" s="15"/>
    </row>
    <row r="339" spans="2:4" x14ac:dyDescent="0.25">
      <c r="B339" s="13"/>
      <c r="C339" s="13"/>
      <c r="D339" s="15"/>
    </row>
    <row r="340" spans="2:4" x14ac:dyDescent="0.25">
      <c r="B340" s="13"/>
      <c r="C340" s="13"/>
      <c r="D340" s="15"/>
    </row>
    <row r="341" spans="2:4" x14ac:dyDescent="0.25">
      <c r="B341" s="13"/>
      <c r="C341" s="13"/>
      <c r="D341" s="15"/>
    </row>
    <row r="342" spans="2:4" x14ac:dyDescent="0.25">
      <c r="B342" s="13"/>
      <c r="C342" s="13"/>
      <c r="D342" s="15"/>
    </row>
    <row r="343" spans="2:4" x14ac:dyDescent="0.25">
      <c r="B343" s="13"/>
      <c r="C343" s="13"/>
      <c r="D343" s="15"/>
    </row>
    <row r="344" spans="2:4" x14ac:dyDescent="0.25">
      <c r="B344" s="13"/>
      <c r="C344" s="13"/>
      <c r="D344" s="15"/>
    </row>
    <row r="345" spans="2:4" x14ac:dyDescent="0.25">
      <c r="B345" s="13"/>
      <c r="C345" s="13"/>
      <c r="D345" s="15"/>
    </row>
    <row r="346" spans="2:4" x14ac:dyDescent="0.25">
      <c r="B346" s="13"/>
      <c r="C346" s="13"/>
      <c r="D346" s="15"/>
    </row>
    <row r="347" spans="2:4" x14ac:dyDescent="0.25">
      <c r="B347" s="13"/>
      <c r="C347" s="13"/>
      <c r="D347" s="15"/>
    </row>
    <row r="348" spans="2:4" x14ac:dyDescent="0.25">
      <c r="B348" s="13"/>
      <c r="C348" s="13"/>
      <c r="D348" s="15"/>
    </row>
    <row r="349" spans="2:4" x14ac:dyDescent="0.25">
      <c r="B349" s="13"/>
      <c r="C349" s="13"/>
      <c r="D349" s="15"/>
    </row>
    <row r="350" spans="2:4" x14ac:dyDescent="0.25">
      <c r="B350" s="13"/>
      <c r="C350" s="13"/>
      <c r="D350" s="15"/>
    </row>
    <row r="351" spans="2:4" x14ac:dyDescent="0.25">
      <c r="B351" s="13"/>
      <c r="C351" s="13"/>
      <c r="D351" s="15"/>
    </row>
    <row r="352" spans="2:4" x14ac:dyDescent="0.25">
      <c r="B352" s="13"/>
      <c r="C352" s="13"/>
      <c r="D352" s="15"/>
    </row>
    <row r="353" spans="2:4" x14ac:dyDescent="0.25">
      <c r="B353" s="13"/>
      <c r="C353" s="13"/>
      <c r="D353" s="15"/>
    </row>
    <row r="354" spans="2:4" x14ac:dyDescent="0.25">
      <c r="B354" s="13"/>
      <c r="C354" s="13"/>
      <c r="D354" s="15"/>
    </row>
    <row r="355" spans="2:4" x14ac:dyDescent="0.25">
      <c r="B355" s="13"/>
      <c r="C355" s="13"/>
      <c r="D355" s="15"/>
    </row>
    <row r="356" spans="2:4" x14ac:dyDescent="0.25">
      <c r="B356" s="13"/>
      <c r="C356" s="13"/>
      <c r="D356" s="15"/>
    </row>
    <row r="357" spans="2:4" x14ac:dyDescent="0.25">
      <c r="B357" s="13"/>
      <c r="C357" s="13"/>
      <c r="D357" s="15"/>
    </row>
    <row r="358" spans="2:4" x14ac:dyDescent="0.25">
      <c r="B358" s="13"/>
      <c r="C358" s="13"/>
      <c r="D358" s="15"/>
    </row>
    <row r="359" spans="2:4" x14ac:dyDescent="0.25">
      <c r="B359" s="13"/>
      <c r="C359" s="13"/>
      <c r="D359" s="15"/>
    </row>
    <row r="360" spans="2:4" x14ac:dyDescent="0.25">
      <c r="B360" s="13"/>
      <c r="C360" s="13"/>
      <c r="D360" s="15"/>
    </row>
    <row r="361" spans="2:4" x14ac:dyDescent="0.25">
      <c r="B361" s="13"/>
      <c r="C361" s="13"/>
      <c r="D361" s="15"/>
    </row>
    <row r="362" spans="2:4" x14ac:dyDescent="0.25">
      <c r="B362" s="13"/>
      <c r="C362" s="13"/>
      <c r="D362" s="15"/>
    </row>
    <row r="363" spans="2:4" x14ac:dyDescent="0.25">
      <c r="B363" s="13"/>
      <c r="C363" s="13"/>
      <c r="D363" s="15"/>
    </row>
    <row r="364" spans="2:4" x14ac:dyDescent="0.25">
      <c r="B364" s="13"/>
      <c r="C364" s="13"/>
      <c r="D364" s="15"/>
    </row>
    <row r="365" spans="2:4" x14ac:dyDescent="0.25">
      <c r="B365" s="13"/>
      <c r="C365" s="13"/>
      <c r="D365" s="15"/>
    </row>
    <row r="366" spans="2:4" x14ac:dyDescent="0.25">
      <c r="B366" s="13"/>
      <c r="C366" s="13"/>
      <c r="D366" s="15"/>
    </row>
    <row r="367" spans="2:4" x14ac:dyDescent="0.25">
      <c r="B367" s="13"/>
      <c r="C367" s="13"/>
      <c r="D367" s="15"/>
    </row>
    <row r="368" spans="2:4" x14ac:dyDescent="0.25">
      <c r="B368" s="13"/>
      <c r="C368" s="13"/>
      <c r="D368" s="15"/>
    </row>
    <row r="369" spans="2:4" x14ac:dyDescent="0.25">
      <c r="B369" s="13"/>
      <c r="C369" s="13"/>
      <c r="D369" s="15"/>
    </row>
    <row r="370" spans="2:4" x14ac:dyDescent="0.25">
      <c r="B370" s="13"/>
      <c r="C370" s="13"/>
      <c r="D370" s="15"/>
    </row>
    <row r="371" spans="2:4" x14ac:dyDescent="0.25">
      <c r="B371" s="13"/>
      <c r="C371" s="13"/>
      <c r="D371" s="15"/>
    </row>
    <row r="372" spans="2:4" x14ac:dyDescent="0.25">
      <c r="B372" s="13"/>
      <c r="C372" s="13"/>
      <c r="D372" s="15"/>
    </row>
    <row r="373" spans="2:4" x14ac:dyDescent="0.25">
      <c r="B373" s="13"/>
      <c r="C373" s="13"/>
      <c r="D373" s="15"/>
    </row>
    <row r="374" spans="2:4" x14ac:dyDescent="0.25">
      <c r="B374" s="13"/>
      <c r="C374" s="13"/>
      <c r="D374" s="15"/>
    </row>
    <row r="375" spans="2:4" x14ac:dyDescent="0.25">
      <c r="B375" s="13"/>
      <c r="C375" s="13"/>
      <c r="D375" s="15"/>
    </row>
    <row r="376" spans="2:4" x14ac:dyDescent="0.25">
      <c r="B376" s="13"/>
      <c r="C376" s="13"/>
      <c r="D376" s="15"/>
    </row>
    <row r="377" spans="2:4" x14ac:dyDescent="0.25">
      <c r="B377" s="13"/>
      <c r="C377" s="13"/>
      <c r="D377" s="15"/>
    </row>
    <row r="378" spans="2:4" x14ac:dyDescent="0.25">
      <c r="B378" s="13"/>
      <c r="C378" s="13"/>
      <c r="D378" s="15"/>
    </row>
    <row r="379" spans="2:4" x14ac:dyDescent="0.25">
      <c r="B379" s="13"/>
      <c r="C379" s="13"/>
      <c r="D379" s="15"/>
    </row>
    <row r="380" spans="2:4" x14ac:dyDescent="0.25">
      <c r="B380" s="13"/>
      <c r="C380" s="13"/>
      <c r="D380" s="15"/>
    </row>
    <row r="381" spans="2:4" x14ac:dyDescent="0.25">
      <c r="B381" s="13"/>
      <c r="C381" s="13"/>
      <c r="D381" s="15"/>
    </row>
    <row r="382" spans="2:4" x14ac:dyDescent="0.25">
      <c r="B382" s="13"/>
      <c r="C382" s="13"/>
      <c r="D382" s="15"/>
    </row>
    <row r="384" spans="2:4" x14ac:dyDescent="0.25">
      <c r="B384" s="13"/>
      <c r="C384" s="13"/>
      <c r="D384" s="15"/>
    </row>
    <row r="385" spans="2:4" x14ac:dyDescent="0.25">
      <c r="B385" s="13"/>
      <c r="C385" s="13"/>
      <c r="D385" s="15"/>
    </row>
    <row r="386" spans="2:4" x14ac:dyDescent="0.25">
      <c r="B386" s="13"/>
      <c r="C386" s="13"/>
      <c r="D386" s="15"/>
    </row>
    <row r="387" spans="2:4" x14ac:dyDescent="0.25">
      <c r="B387" s="13"/>
      <c r="C387" s="13"/>
      <c r="D387" s="15"/>
    </row>
    <row r="388" spans="2:4" x14ac:dyDescent="0.25">
      <c r="B388" s="13"/>
      <c r="C388" s="13"/>
      <c r="D388" s="15"/>
    </row>
    <row r="389" spans="2:4" x14ac:dyDescent="0.25">
      <c r="B389" s="13"/>
      <c r="C389" s="13"/>
      <c r="D389" s="15"/>
    </row>
    <row r="390" spans="2:4" x14ac:dyDescent="0.25">
      <c r="B390" s="13"/>
      <c r="C390" s="13"/>
      <c r="D390" s="15"/>
    </row>
    <row r="391" spans="2:4" x14ac:dyDescent="0.25">
      <c r="B391" s="13"/>
      <c r="C391" s="13"/>
      <c r="D391" s="15"/>
    </row>
    <row r="392" spans="2:4" x14ac:dyDescent="0.25">
      <c r="B392" s="13"/>
      <c r="C392" s="13"/>
      <c r="D392" s="15"/>
    </row>
    <row r="393" spans="2:4" x14ac:dyDescent="0.25">
      <c r="B393" s="13"/>
      <c r="C393" s="13"/>
      <c r="D393" s="15"/>
    </row>
    <row r="394" spans="2:4" x14ac:dyDescent="0.25">
      <c r="B394" s="13"/>
      <c r="C394" s="13"/>
      <c r="D394" s="15"/>
    </row>
    <row r="395" spans="2:4" x14ac:dyDescent="0.25">
      <c r="B395" s="13"/>
      <c r="C395" s="13"/>
      <c r="D395" s="15"/>
    </row>
    <row r="396" spans="2:4" x14ac:dyDescent="0.25">
      <c r="B396" s="13"/>
      <c r="C396" s="13"/>
      <c r="D396" s="15"/>
    </row>
    <row r="397" spans="2:4" x14ac:dyDescent="0.25">
      <c r="B397" s="13"/>
      <c r="C397" s="13"/>
      <c r="D397" s="15"/>
    </row>
    <row r="398" spans="2:4" x14ac:dyDescent="0.25">
      <c r="B398" s="13"/>
      <c r="C398" s="13"/>
      <c r="D398" s="15"/>
    </row>
    <row r="399" spans="2:4" x14ac:dyDescent="0.25">
      <c r="B399" s="13"/>
      <c r="C399" s="13"/>
      <c r="D399" s="15"/>
    </row>
    <row r="400" spans="2:4" x14ac:dyDescent="0.25">
      <c r="B400" s="13"/>
      <c r="C400" s="13"/>
      <c r="D400" s="15"/>
    </row>
    <row r="401" spans="2:4" x14ac:dyDescent="0.25">
      <c r="B401" s="13"/>
      <c r="C401" s="13"/>
      <c r="D401" s="15"/>
    </row>
    <row r="402" spans="2:4" x14ac:dyDescent="0.25">
      <c r="B402" s="13"/>
      <c r="C402" s="13"/>
      <c r="D402" s="15"/>
    </row>
    <row r="403" spans="2:4" x14ac:dyDescent="0.25">
      <c r="B403" s="13"/>
      <c r="C403" s="13"/>
      <c r="D403" s="15"/>
    </row>
    <row r="404" spans="2:4" x14ac:dyDescent="0.25">
      <c r="B404" s="13"/>
      <c r="C404" s="13"/>
      <c r="D404" s="15"/>
    </row>
    <row r="405" spans="2:4" x14ac:dyDescent="0.25">
      <c r="B405" s="13"/>
      <c r="C405" s="13"/>
      <c r="D405" s="15"/>
    </row>
    <row r="406" spans="2:4" x14ac:dyDescent="0.25">
      <c r="B406" s="13"/>
      <c r="C406" s="13"/>
      <c r="D406" s="15"/>
    </row>
    <row r="407" spans="2:4" x14ac:dyDescent="0.25">
      <c r="B407" s="13"/>
      <c r="C407" s="13"/>
      <c r="D407" s="15"/>
    </row>
    <row r="408" spans="2:4" x14ac:dyDescent="0.25">
      <c r="B408" s="13"/>
      <c r="C408" s="13"/>
      <c r="D408" s="15"/>
    </row>
    <row r="409" spans="2:4" x14ac:dyDescent="0.25">
      <c r="B409" s="13"/>
      <c r="C409" s="13"/>
      <c r="D409" s="15"/>
    </row>
    <row r="410" spans="2:4" x14ac:dyDescent="0.25">
      <c r="B410" s="13"/>
      <c r="C410" s="13"/>
      <c r="D410" s="15"/>
    </row>
    <row r="411" spans="2:4" x14ac:dyDescent="0.25">
      <c r="B411" s="13"/>
      <c r="C411" s="13"/>
      <c r="D411" s="15"/>
    </row>
    <row r="412" spans="2:4" x14ac:dyDescent="0.25">
      <c r="B412" s="13"/>
      <c r="C412" s="13"/>
      <c r="D412" s="15"/>
    </row>
    <row r="413" spans="2:4" x14ac:dyDescent="0.25">
      <c r="B413" s="13"/>
      <c r="C413" s="13"/>
      <c r="D413" s="15"/>
    </row>
    <row r="414" spans="2:4" x14ac:dyDescent="0.25">
      <c r="B414" s="13"/>
      <c r="C414" s="13"/>
      <c r="D414" s="15"/>
    </row>
    <row r="415" spans="2:4" x14ac:dyDescent="0.25">
      <c r="B415" s="13"/>
      <c r="C415" s="13"/>
      <c r="D415" s="15"/>
    </row>
    <row r="416" spans="2:4" x14ac:dyDescent="0.25">
      <c r="B416" s="13"/>
      <c r="C416" s="13"/>
      <c r="D416" s="15"/>
    </row>
    <row r="417" spans="2:4" x14ac:dyDescent="0.25">
      <c r="B417" s="13"/>
      <c r="C417" s="13"/>
      <c r="D417" s="15"/>
    </row>
    <row r="418" spans="2:4" x14ac:dyDescent="0.25">
      <c r="B418" s="13"/>
      <c r="C418" s="13"/>
      <c r="D418" s="15"/>
    </row>
    <row r="419" spans="2:4" x14ac:dyDescent="0.25">
      <c r="B419" s="13"/>
      <c r="C419" s="13"/>
      <c r="D419" s="15"/>
    </row>
    <row r="420" spans="2:4" x14ac:dyDescent="0.25">
      <c r="B420" s="13"/>
      <c r="C420" s="13"/>
      <c r="D420" s="15"/>
    </row>
    <row r="421" spans="2:4" x14ac:dyDescent="0.25">
      <c r="B421" s="13"/>
      <c r="C421" s="13"/>
      <c r="D421" s="15"/>
    </row>
    <row r="422" spans="2:4" x14ac:dyDescent="0.25">
      <c r="B422" s="13"/>
      <c r="C422" s="13"/>
      <c r="D422" s="15"/>
    </row>
    <row r="423" spans="2:4" x14ac:dyDescent="0.25">
      <c r="B423" s="13"/>
      <c r="C423" s="13"/>
      <c r="D423" s="15"/>
    </row>
    <row r="424" spans="2:4" x14ac:dyDescent="0.25">
      <c r="B424" s="13"/>
      <c r="C424" s="13"/>
      <c r="D424" s="15"/>
    </row>
    <row r="425" spans="2:4" x14ac:dyDescent="0.25">
      <c r="B425" s="13"/>
      <c r="C425" s="13"/>
      <c r="D425" s="15"/>
    </row>
    <row r="426" spans="2:4" x14ac:dyDescent="0.25">
      <c r="B426" s="13"/>
      <c r="C426" s="13"/>
      <c r="D426" s="15"/>
    </row>
    <row r="427" spans="2:4" x14ac:dyDescent="0.25">
      <c r="B427" s="13"/>
      <c r="C427" s="13"/>
      <c r="D427" s="15"/>
    </row>
    <row r="428" spans="2:4" x14ac:dyDescent="0.25">
      <c r="B428" s="13"/>
      <c r="C428" s="13"/>
      <c r="D428" s="15"/>
    </row>
    <row r="429" spans="2:4" x14ac:dyDescent="0.25">
      <c r="B429" s="13"/>
      <c r="C429" s="13"/>
      <c r="D429" s="15"/>
    </row>
    <row r="430" spans="2:4" x14ac:dyDescent="0.25">
      <c r="B430" s="13"/>
      <c r="C430" s="13"/>
      <c r="D430" s="15"/>
    </row>
    <row r="431" spans="2:4" x14ac:dyDescent="0.25">
      <c r="B431" s="13"/>
      <c r="C431" s="13"/>
      <c r="D431" s="15"/>
    </row>
    <row r="432" spans="2:4" x14ac:dyDescent="0.25">
      <c r="B432" s="13"/>
      <c r="C432" s="13"/>
      <c r="D432" s="15"/>
    </row>
    <row r="433" spans="2:4" x14ac:dyDescent="0.25">
      <c r="B433" s="13"/>
      <c r="C433" s="13"/>
      <c r="D433" s="15"/>
    </row>
    <row r="434" spans="2:4" x14ac:dyDescent="0.25">
      <c r="B434" s="13"/>
      <c r="C434" s="13"/>
      <c r="D434" s="15"/>
    </row>
    <row r="435" spans="2:4" x14ac:dyDescent="0.25">
      <c r="B435" s="13"/>
      <c r="C435" s="13"/>
      <c r="D435" s="15"/>
    </row>
    <row r="436" spans="2:4" x14ac:dyDescent="0.25">
      <c r="B436" s="13"/>
      <c r="C436" s="13"/>
      <c r="D436" s="15"/>
    </row>
    <row r="437" spans="2:4" x14ac:dyDescent="0.25">
      <c r="B437" s="13"/>
      <c r="C437" s="13"/>
      <c r="D437" s="15"/>
    </row>
    <row r="438" spans="2:4" x14ac:dyDescent="0.25">
      <c r="B438" s="13"/>
      <c r="C438" s="13"/>
      <c r="D438" s="15"/>
    </row>
    <row r="439" spans="2:4" x14ac:dyDescent="0.25">
      <c r="B439" s="13"/>
      <c r="C439" s="13"/>
      <c r="D439" s="15"/>
    </row>
    <row r="440" spans="2:4" x14ac:dyDescent="0.25">
      <c r="B440" s="13"/>
      <c r="C440" s="13"/>
      <c r="D440" s="15"/>
    </row>
    <row r="441" spans="2:4" x14ac:dyDescent="0.25">
      <c r="B441" s="13"/>
      <c r="C441" s="13"/>
      <c r="D441" s="15"/>
    </row>
    <row r="442" spans="2:4" x14ac:dyDescent="0.25">
      <c r="B442" s="13"/>
      <c r="C442" s="13"/>
      <c r="D442" s="15"/>
    </row>
    <row r="443" spans="2:4" x14ac:dyDescent="0.25">
      <c r="B443" s="13"/>
      <c r="C443" s="13"/>
      <c r="D443" s="15"/>
    </row>
    <row r="444" spans="2:4" x14ac:dyDescent="0.25">
      <c r="B444" s="13"/>
      <c r="C444" s="13"/>
      <c r="D444" s="15"/>
    </row>
    <row r="445" spans="2:4" x14ac:dyDescent="0.25">
      <c r="B445" s="13"/>
      <c r="C445" s="13"/>
      <c r="D445" s="15"/>
    </row>
    <row r="446" spans="2:4" x14ac:dyDescent="0.25">
      <c r="B446" s="13"/>
      <c r="C446" s="13"/>
      <c r="D446" s="15"/>
    </row>
    <row r="447" spans="2:4" x14ac:dyDescent="0.25">
      <c r="B447" s="13"/>
      <c r="C447" s="13"/>
      <c r="D447" s="15"/>
    </row>
    <row r="448" spans="2:4" x14ac:dyDescent="0.25">
      <c r="B448" s="13"/>
      <c r="C448" s="13"/>
      <c r="D448" s="15"/>
    </row>
    <row r="449" spans="2:4" x14ac:dyDescent="0.25">
      <c r="B449" s="13"/>
      <c r="C449" s="13"/>
      <c r="D449" s="15"/>
    </row>
    <row r="450" spans="2:4" x14ac:dyDescent="0.25">
      <c r="B450" s="13"/>
      <c r="C450" s="13"/>
      <c r="D450" s="15"/>
    </row>
    <row r="451" spans="2:4" x14ac:dyDescent="0.25">
      <c r="B451" s="13"/>
      <c r="C451" s="13"/>
      <c r="D451" s="15"/>
    </row>
    <row r="452" spans="2:4" x14ac:dyDescent="0.25">
      <c r="B452" s="13"/>
      <c r="C452" s="13"/>
      <c r="D452" s="15"/>
    </row>
    <row r="453" spans="2:4" x14ac:dyDescent="0.25">
      <c r="B453" s="13"/>
      <c r="C453" s="13"/>
      <c r="D453" s="15"/>
    </row>
    <row r="454" spans="2:4" x14ac:dyDescent="0.25">
      <c r="B454" s="13"/>
      <c r="C454" s="13"/>
      <c r="D454" s="15"/>
    </row>
    <row r="455" spans="2:4" x14ac:dyDescent="0.25">
      <c r="B455" s="13"/>
      <c r="C455" s="13"/>
      <c r="D455" s="15"/>
    </row>
    <row r="456" spans="2:4" x14ac:dyDescent="0.25">
      <c r="B456" s="13"/>
      <c r="C456" s="13"/>
      <c r="D456" s="15"/>
    </row>
    <row r="457" spans="2:4" x14ac:dyDescent="0.25">
      <c r="B457" s="13"/>
      <c r="C457" s="13"/>
      <c r="D457" s="15"/>
    </row>
    <row r="458" spans="2:4" x14ac:dyDescent="0.25">
      <c r="B458" s="13"/>
      <c r="C458" s="13"/>
      <c r="D458" s="15"/>
    </row>
    <row r="459" spans="2:4" x14ac:dyDescent="0.25">
      <c r="B459" s="13"/>
      <c r="C459" s="13"/>
      <c r="D459" s="15"/>
    </row>
    <row r="460" spans="2:4" x14ac:dyDescent="0.25">
      <c r="B460" s="13"/>
      <c r="C460" s="13"/>
      <c r="D460" s="15"/>
    </row>
    <row r="461" spans="2:4" x14ac:dyDescent="0.25">
      <c r="B461" s="13"/>
      <c r="C461" s="13"/>
      <c r="D461" s="15"/>
    </row>
    <row r="462" spans="2:4" x14ac:dyDescent="0.25">
      <c r="B462" s="13"/>
      <c r="C462" s="13"/>
      <c r="D462" s="15"/>
    </row>
    <row r="463" spans="2:4" x14ac:dyDescent="0.25">
      <c r="B463" s="13"/>
      <c r="C463" s="13"/>
      <c r="D463" s="15"/>
    </row>
    <row r="464" spans="2:4" x14ac:dyDescent="0.25">
      <c r="B464" s="13"/>
      <c r="C464" s="13"/>
      <c r="D464" s="15"/>
    </row>
    <row r="465" spans="2:4" x14ac:dyDescent="0.25">
      <c r="B465" s="13"/>
      <c r="C465" s="13"/>
      <c r="D465" s="15"/>
    </row>
    <row r="466" spans="2:4" x14ac:dyDescent="0.25">
      <c r="B466" s="13"/>
      <c r="C466" s="13"/>
      <c r="D466" s="15"/>
    </row>
    <row r="467" spans="2:4" x14ac:dyDescent="0.25">
      <c r="B467" s="13"/>
      <c r="C467" s="13"/>
      <c r="D467" s="15"/>
    </row>
    <row r="468" spans="2:4" x14ac:dyDescent="0.25">
      <c r="B468" s="13"/>
      <c r="C468" s="13"/>
      <c r="D468" s="15"/>
    </row>
    <row r="469" spans="2:4" x14ac:dyDescent="0.25">
      <c r="B469" s="13"/>
      <c r="C469" s="13"/>
      <c r="D469" s="15"/>
    </row>
    <row r="470" spans="2:4" x14ac:dyDescent="0.25">
      <c r="B470" s="13"/>
      <c r="C470" s="13"/>
      <c r="D470" s="15"/>
    </row>
    <row r="471" spans="2:4" x14ac:dyDescent="0.25">
      <c r="B471" s="13"/>
      <c r="C471" s="13"/>
      <c r="D471" s="15"/>
    </row>
    <row r="472" spans="2:4" x14ac:dyDescent="0.25">
      <c r="B472" s="13"/>
      <c r="C472" s="13"/>
      <c r="D472" s="15"/>
    </row>
    <row r="473" spans="2:4" x14ac:dyDescent="0.25">
      <c r="B473" s="13"/>
      <c r="C473" s="13"/>
      <c r="D473" s="15"/>
    </row>
    <row r="474" spans="2:4" x14ac:dyDescent="0.25">
      <c r="B474" s="13"/>
      <c r="C474" s="13"/>
      <c r="D474" s="15"/>
    </row>
    <row r="475" spans="2:4" x14ac:dyDescent="0.25">
      <c r="B475" s="13"/>
      <c r="C475" s="13"/>
      <c r="D475" s="15"/>
    </row>
    <row r="476" spans="2:4" x14ac:dyDescent="0.25">
      <c r="B476" s="13"/>
      <c r="C476" s="13"/>
      <c r="D476" s="15"/>
    </row>
    <row r="477" spans="2:4" x14ac:dyDescent="0.25">
      <c r="B477" s="13"/>
      <c r="C477" s="13"/>
      <c r="D477" s="15"/>
    </row>
    <row r="478" spans="2:4" x14ac:dyDescent="0.25">
      <c r="B478" s="13"/>
      <c r="C478" s="13"/>
      <c r="D478" s="15"/>
    </row>
    <row r="479" spans="2:4" x14ac:dyDescent="0.25">
      <c r="B479" s="13"/>
      <c r="C479" s="13"/>
      <c r="D479" s="15"/>
    </row>
    <row r="480" spans="2:4" x14ac:dyDescent="0.25">
      <c r="B480" s="13"/>
      <c r="C480" s="13"/>
      <c r="D480" s="15"/>
    </row>
    <row r="481" spans="2:4" x14ac:dyDescent="0.25">
      <c r="B481" s="13"/>
      <c r="C481" s="13"/>
      <c r="D481" s="15"/>
    </row>
    <row r="482" spans="2:4" x14ac:dyDescent="0.25">
      <c r="B482" s="13"/>
      <c r="C482" s="13"/>
      <c r="D482" s="15"/>
    </row>
    <row r="483" spans="2:4" x14ac:dyDescent="0.25">
      <c r="B483" s="13"/>
      <c r="C483" s="13"/>
      <c r="D483" s="15"/>
    </row>
    <row r="484" spans="2:4" x14ac:dyDescent="0.25">
      <c r="B484" s="13"/>
      <c r="C484" s="13"/>
      <c r="D484" s="15"/>
    </row>
    <row r="485" spans="2:4" x14ac:dyDescent="0.25">
      <c r="B485" s="13"/>
      <c r="C485" s="13"/>
      <c r="D485" s="15"/>
    </row>
    <row r="486" spans="2:4" x14ac:dyDescent="0.25">
      <c r="B486" s="13"/>
      <c r="C486" s="13"/>
      <c r="D486" s="15"/>
    </row>
    <row r="487" spans="2:4" x14ac:dyDescent="0.25">
      <c r="B487" s="13"/>
      <c r="C487" s="13"/>
      <c r="D487" s="15"/>
    </row>
    <row r="488" spans="2:4" x14ac:dyDescent="0.25">
      <c r="B488" s="13"/>
      <c r="C488" s="13"/>
      <c r="D488" s="15"/>
    </row>
    <row r="489" spans="2:4" x14ac:dyDescent="0.25">
      <c r="B489" s="13"/>
      <c r="C489" s="13"/>
      <c r="D489" s="15"/>
    </row>
    <row r="490" spans="2:4" x14ac:dyDescent="0.25">
      <c r="B490" s="13"/>
      <c r="C490" s="13"/>
      <c r="D490" s="15"/>
    </row>
    <row r="491" spans="2:4" x14ac:dyDescent="0.25">
      <c r="B491" s="13"/>
      <c r="C491" s="13"/>
      <c r="D491" s="15"/>
    </row>
    <row r="492" spans="2:4" x14ac:dyDescent="0.25">
      <c r="B492" s="13"/>
      <c r="C492" s="13"/>
      <c r="D492" s="15"/>
    </row>
    <row r="493" spans="2:4" x14ac:dyDescent="0.25">
      <c r="B493" s="13"/>
      <c r="C493" s="13"/>
      <c r="D493" s="15"/>
    </row>
    <row r="494" spans="2:4" x14ac:dyDescent="0.25">
      <c r="B494" s="13"/>
      <c r="C494" s="13"/>
      <c r="D494" s="15"/>
    </row>
    <row r="495" spans="2:4" x14ac:dyDescent="0.25">
      <c r="B495" s="13"/>
      <c r="C495" s="13"/>
      <c r="D495" s="15"/>
    </row>
    <row r="496" spans="2:4" x14ac:dyDescent="0.25">
      <c r="B496" s="13"/>
      <c r="C496" s="13"/>
      <c r="D496" s="15"/>
    </row>
    <row r="497" spans="2:4" x14ac:dyDescent="0.25">
      <c r="B497" s="13"/>
      <c r="C497" s="13"/>
      <c r="D497" s="15"/>
    </row>
    <row r="498" spans="2:4" x14ac:dyDescent="0.25">
      <c r="B498" s="13"/>
      <c r="C498" s="13"/>
      <c r="D498" s="15"/>
    </row>
    <row r="499" spans="2:4" x14ac:dyDescent="0.25">
      <c r="B499" s="13"/>
      <c r="C499" s="13"/>
      <c r="D499" s="15"/>
    </row>
    <row r="500" spans="2:4" x14ac:dyDescent="0.25">
      <c r="B500" s="13"/>
      <c r="C500" s="13"/>
      <c r="D500" s="15"/>
    </row>
    <row r="501" spans="2:4" x14ac:dyDescent="0.25">
      <c r="B501" s="13"/>
      <c r="C501" s="13"/>
      <c r="D501" s="15"/>
    </row>
    <row r="502" spans="2:4" x14ac:dyDescent="0.25">
      <c r="B502" s="13"/>
      <c r="C502" s="13"/>
      <c r="D502" s="15"/>
    </row>
    <row r="503" spans="2:4" x14ac:dyDescent="0.25">
      <c r="B503" s="13"/>
      <c r="C503" s="13"/>
      <c r="D503" s="15"/>
    </row>
    <row r="504" spans="2:4" x14ac:dyDescent="0.25">
      <c r="B504" s="13"/>
      <c r="C504" s="13"/>
      <c r="D504" s="15"/>
    </row>
    <row r="505" spans="2:4" x14ac:dyDescent="0.25">
      <c r="B505" s="13"/>
      <c r="C505" s="13"/>
      <c r="D505" s="15"/>
    </row>
    <row r="506" spans="2:4" x14ac:dyDescent="0.25">
      <c r="B506" s="13"/>
      <c r="C506" s="13"/>
      <c r="D506" s="15"/>
    </row>
    <row r="507" spans="2:4" x14ac:dyDescent="0.25">
      <c r="B507" s="13"/>
      <c r="C507" s="13"/>
      <c r="D507" s="15"/>
    </row>
    <row r="508" spans="2:4" x14ac:dyDescent="0.25">
      <c r="B508" s="13"/>
      <c r="C508" s="13"/>
      <c r="D508" s="15"/>
    </row>
    <row r="509" spans="2:4" x14ac:dyDescent="0.25">
      <c r="B509" s="13"/>
      <c r="C509" s="13"/>
      <c r="D509" s="15"/>
    </row>
    <row r="510" spans="2:4" x14ac:dyDescent="0.25">
      <c r="B510" s="13"/>
      <c r="C510" s="13"/>
      <c r="D510" s="15"/>
    </row>
    <row r="511" spans="2:4" x14ac:dyDescent="0.25">
      <c r="B511" s="13"/>
      <c r="C511" s="13"/>
      <c r="D511" s="15"/>
    </row>
    <row r="512" spans="2:4" x14ac:dyDescent="0.25">
      <c r="B512" s="13"/>
      <c r="C512" s="13"/>
      <c r="D512" s="15"/>
    </row>
    <row r="513" spans="2:4" x14ac:dyDescent="0.25">
      <c r="B513" s="13"/>
      <c r="C513" s="13"/>
      <c r="D513" s="15"/>
    </row>
    <row r="514" spans="2:4" x14ac:dyDescent="0.25">
      <c r="B514" s="13"/>
      <c r="C514" s="13"/>
      <c r="D514" s="15"/>
    </row>
    <row r="515" spans="2:4" x14ac:dyDescent="0.25">
      <c r="B515" s="13"/>
      <c r="C515" s="13"/>
      <c r="D515" s="15"/>
    </row>
    <row r="516" spans="2:4" x14ac:dyDescent="0.25">
      <c r="B516" s="13"/>
      <c r="C516" s="13"/>
      <c r="D516" s="15"/>
    </row>
    <row r="517" spans="2:4" x14ac:dyDescent="0.25">
      <c r="B517" s="13"/>
      <c r="C517" s="13"/>
      <c r="D517" s="15"/>
    </row>
    <row r="518" spans="2:4" x14ac:dyDescent="0.25">
      <c r="B518" s="13"/>
      <c r="C518" s="13"/>
      <c r="D518" s="15"/>
    </row>
    <row r="519" spans="2:4" x14ac:dyDescent="0.25">
      <c r="B519" s="13"/>
      <c r="C519" s="13"/>
      <c r="D519" s="15"/>
    </row>
    <row r="520" spans="2:4" x14ac:dyDescent="0.25">
      <c r="B520" s="13"/>
      <c r="C520" s="13"/>
      <c r="D520" s="15"/>
    </row>
    <row r="521" spans="2:4" x14ac:dyDescent="0.25">
      <c r="B521" s="13"/>
      <c r="C521" s="13"/>
      <c r="D521" s="15"/>
    </row>
    <row r="522" spans="2:4" x14ac:dyDescent="0.25">
      <c r="B522" s="13"/>
      <c r="C522" s="13"/>
      <c r="D522" s="15"/>
    </row>
    <row r="523" spans="2:4" x14ac:dyDescent="0.25">
      <c r="B523" s="13"/>
      <c r="C523" s="13"/>
      <c r="D523" s="15"/>
    </row>
    <row r="524" spans="2:4" x14ac:dyDescent="0.25">
      <c r="B524" s="13"/>
      <c r="C524" s="13"/>
      <c r="D524" s="15"/>
    </row>
    <row r="525" spans="2:4" x14ac:dyDescent="0.25">
      <c r="B525" s="13"/>
      <c r="C525" s="13"/>
      <c r="D525" s="15"/>
    </row>
    <row r="526" spans="2:4" x14ac:dyDescent="0.25">
      <c r="B526" s="13"/>
      <c r="C526" s="13"/>
      <c r="D526" s="15"/>
    </row>
    <row r="527" spans="2:4" x14ac:dyDescent="0.25">
      <c r="B527" s="13"/>
      <c r="C527" s="13"/>
      <c r="D527" s="15"/>
    </row>
    <row r="528" spans="2:4" x14ac:dyDescent="0.25">
      <c r="B528" s="13"/>
      <c r="C528" s="13"/>
      <c r="D528" s="15"/>
    </row>
    <row r="529" spans="2:4" x14ac:dyDescent="0.25">
      <c r="B529" s="13"/>
      <c r="C529" s="13"/>
      <c r="D529" s="15"/>
    </row>
    <row r="530" spans="2:4" x14ac:dyDescent="0.25">
      <c r="B530" s="13"/>
      <c r="C530" s="13"/>
      <c r="D530" s="15"/>
    </row>
    <row r="531" spans="2:4" x14ac:dyDescent="0.25">
      <c r="B531" s="13"/>
      <c r="C531" s="13"/>
      <c r="D531" s="15"/>
    </row>
    <row r="532" spans="2:4" x14ac:dyDescent="0.25">
      <c r="B532" s="13"/>
      <c r="C532" s="13"/>
      <c r="D532" s="15"/>
    </row>
    <row r="533" spans="2:4" x14ac:dyDescent="0.25">
      <c r="B533" s="13"/>
      <c r="C533" s="13"/>
      <c r="D533" s="15"/>
    </row>
    <row r="534" spans="2:4" x14ac:dyDescent="0.25">
      <c r="B534" s="13"/>
      <c r="C534" s="13"/>
      <c r="D534" s="15"/>
    </row>
    <row r="535" spans="2:4" x14ac:dyDescent="0.25">
      <c r="B535" s="13"/>
      <c r="C535" s="13"/>
      <c r="D535" s="15"/>
    </row>
    <row r="536" spans="2:4" x14ac:dyDescent="0.25">
      <c r="B536" s="13"/>
      <c r="C536" s="13"/>
      <c r="D536" s="15"/>
    </row>
    <row r="537" spans="2:4" x14ac:dyDescent="0.25">
      <c r="B537" s="13"/>
      <c r="C537" s="13"/>
      <c r="D537" s="15"/>
    </row>
    <row r="538" spans="2:4" x14ac:dyDescent="0.25">
      <c r="B538" s="13"/>
      <c r="C538" s="13"/>
      <c r="D538" s="15"/>
    </row>
    <row r="539" spans="2:4" x14ac:dyDescent="0.25">
      <c r="B539" s="13"/>
      <c r="C539" s="13"/>
      <c r="D539" s="15"/>
    </row>
    <row r="540" spans="2:4" x14ac:dyDescent="0.25">
      <c r="B540" s="13"/>
      <c r="C540" s="13"/>
      <c r="D540" s="15"/>
    </row>
    <row r="541" spans="2:4" x14ac:dyDescent="0.25">
      <c r="B541" s="13"/>
      <c r="C541" s="13"/>
      <c r="D541" s="15"/>
    </row>
    <row r="542" spans="2:4" x14ac:dyDescent="0.25">
      <c r="B542" s="13"/>
      <c r="C542" s="13"/>
      <c r="D542" s="15"/>
    </row>
    <row r="543" spans="2:4" x14ac:dyDescent="0.25">
      <c r="B543" s="13"/>
      <c r="C543" s="13"/>
      <c r="D543" s="15"/>
    </row>
    <row r="544" spans="2:4" x14ac:dyDescent="0.25">
      <c r="B544" s="13"/>
      <c r="C544" s="13"/>
      <c r="D544" s="15"/>
    </row>
    <row r="545" spans="2:4" x14ac:dyDescent="0.25">
      <c r="B545" s="13"/>
      <c r="C545" s="13"/>
      <c r="D545" s="15"/>
    </row>
    <row r="546" spans="2:4" x14ac:dyDescent="0.25">
      <c r="B546" s="13"/>
      <c r="C546" s="13"/>
      <c r="D546" s="15"/>
    </row>
    <row r="547" spans="2:4" x14ac:dyDescent="0.25">
      <c r="B547" s="13"/>
      <c r="C547" s="13"/>
      <c r="D547" s="15"/>
    </row>
    <row r="548" spans="2:4" x14ac:dyDescent="0.25">
      <c r="B548" s="13"/>
      <c r="C548" s="13"/>
      <c r="D548" s="15"/>
    </row>
    <row r="549" spans="2:4" x14ac:dyDescent="0.25">
      <c r="B549" s="13"/>
      <c r="C549" s="13"/>
      <c r="D549" s="15"/>
    </row>
    <row r="550" spans="2:4" x14ac:dyDescent="0.25">
      <c r="B550" s="13"/>
      <c r="C550" s="13"/>
      <c r="D550" s="15"/>
    </row>
    <row r="551" spans="2:4" x14ac:dyDescent="0.25">
      <c r="B551" s="13"/>
      <c r="C551" s="13"/>
      <c r="D551" s="15"/>
    </row>
    <row r="552" spans="2:4" x14ac:dyDescent="0.25">
      <c r="B552" s="13"/>
      <c r="C552" s="13"/>
      <c r="D552" s="15"/>
    </row>
    <row r="553" spans="2:4" x14ac:dyDescent="0.25">
      <c r="B553" s="13"/>
      <c r="C553" s="13"/>
      <c r="D553" s="15"/>
    </row>
    <row r="554" spans="2:4" x14ac:dyDescent="0.25">
      <c r="B554" s="13"/>
      <c r="C554" s="13"/>
      <c r="D554" s="15"/>
    </row>
    <row r="555" spans="2:4" x14ac:dyDescent="0.25">
      <c r="B555" s="13"/>
      <c r="C555" s="13"/>
      <c r="D555" s="15"/>
    </row>
    <row r="556" spans="2:4" x14ac:dyDescent="0.25">
      <c r="B556" s="13"/>
      <c r="C556" s="13"/>
      <c r="D556" s="15"/>
    </row>
    <row r="557" spans="2:4" x14ac:dyDescent="0.25">
      <c r="B557" s="13"/>
      <c r="C557" s="13"/>
      <c r="D557" s="15"/>
    </row>
    <row r="558" spans="2:4" x14ac:dyDescent="0.25">
      <c r="B558" s="13"/>
      <c r="C558" s="13"/>
      <c r="D558" s="15"/>
    </row>
    <row r="559" spans="2:4" x14ac:dyDescent="0.25">
      <c r="B559" s="13"/>
      <c r="C559" s="13"/>
      <c r="D559" s="15"/>
    </row>
    <row r="560" spans="2:4" x14ac:dyDescent="0.25">
      <c r="B560" s="13"/>
      <c r="C560" s="13"/>
      <c r="D560" s="15"/>
    </row>
    <row r="561" spans="2:4" x14ac:dyDescent="0.25">
      <c r="B561" s="13"/>
      <c r="C561" s="13"/>
      <c r="D561" s="15"/>
    </row>
    <row r="562" spans="2:4" x14ac:dyDescent="0.25">
      <c r="B562" s="13"/>
      <c r="C562" s="13"/>
      <c r="D562" s="15"/>
    </row>
    <row r="563" spans="2:4" x14ac:dyDescent="0.25">
      <c r="B563" s="13"/>
      <c r="C563" s="13"/>
      <c r="D563" s="15"/>
    </row>
    <row r="564" spans="2:4" x14ac:dyDescent="0.25">
      <c r="B564" s="13"/>
      <c r="C564" s="13"/>
      <c r="D564" s="15"/>
    </row>
    <row r="565" spans="2:4" x14ac:dyDescent="0.25">
      <c r="B565" s="13"/>
      <c r="C565" s="13"/>
      <c r="D565" s="15"/>
    </row>
    <row r="566" spans="2:4" x14ac:dyDescent="0.25">
      <c r="B566" s="13"/>
      <c r="C566" s="13"/>
      <c r="D566" s="15"/>
    </row>
    <row r="567" spans="2:4" x14ac:dyDescent="0.25">
      <c r="B567" s="13"/>
      <c r="C567" s="13"/>
      <c r="D567" s="15"/>
    </row>
    <row r="568" spans="2:4" x14ac:dyDescent="0.25">
      <c r="B568" s="13"/>
      <c r="C568" s="13"/>
      <c r="D568" s="15"/>
    </row>
    <row r="569" spans="2:4" x14ac:dyDescent="0.25">
      <c r="B569" s="13"/>
      <c r="C569" s="13"/>
      <c r="D569" s="15"/>
    </row>
    <row r="570" spans="2:4" x14ac:dyDescent="0.25">
      <c r="B570" s="13"/>
      <c r="C570" s="13"/>
      <c r="D570" s="15"/>
    </row>
    <row r="571" spans="2:4" x14ac:dyDescent="0.25">
      <c r="B571" s="13"/>
      <c r="C571" s="13"/>
      <c r="D571" s="15"/>
    </row>
    <row r="572" spans="2:4" x14ac:dyDescent="0.25">
      <c r="B572" s="13"/>
      <c r="C572" s="13"/>
      <c r="D572" s="15"/>
    </row>
    <row r="573" spans="2:4" x14ac:dyDescent="0.25">
      <c r="B573" s="13"/>
      <c r="C573" s="13"/>
      <c r="D573" s="15"/>
    </row>
    <row r="574" spans="2:4" x14ac:dyDescent="0.25">
      <c r="B574" s="13"/>
      <c r="C574" s="13"/>
      <c r="D574" s="15"/>
    </row>
    <row r="575" spans="2:4" x14ac:dyDescent="0.25">
      <c r="B575" s="13"/>
      <c r="C575" s="13"/>
      <c r="D575" s="15"/>
    </row>
    <row r="576" spans="2:4" x14ac:dyDescent="0.25">
      <c r="B576" s="13"/>
      <c r="C576" s="13"/>
      <c r="D576" s="15"/>
    </row>
    <row r="577" spans="2:4" x14ac:dyDescent="0.25">
      <c r="B577" s="13"/>
      <c r="C577" s="13"/>
      <c r="D577" s="15"/>
    </row>
    <row r="578" spans="2:4" x14ac:dyDescent="0.25">
      <c r="B578" s="13"/>
      <c r="C578" s="13"/>
      <c r="D578" s="15"/>
    </row>
    <row r="579" spans="2:4" x14ac:dyDescent="0.25">
      <c r="B579" s="13"/>
      <c r="C579" s="13"/>
      <c r="D579" s="15"/>
    </row>
    <row r="580" spans="2:4" x14ac:dyDescent="0.25">
      <c r="B580" s="13"/>
      <c r="C580" s="13"/>
      <c r="D580" s="15"/>
    </row>
    <row r="581" spans="2:4" x14ac:dyDescent="0.25">
      <c r="B581" s="13"/>
      <c r="C581" s="13"/>
      <c r="D581" s="15"/>
    </row>
    <row r="582" spans="2:4" x14ac:dyDescent="0.25">
      <c r="B582" s="13"/>
      <c r="C582" s="13"/>
      <c r="D582" s="15"/>
    </row>
    <row r="583" spans="2:4" x14ac:dyDescent="0.25">
      <c r="B583" s="13"/>
      <c r="C583" s="13"/>
      <c r="D583" s="15"/>
    </row>
    <row r="584" spans="2:4" x14ac:dyDescent="0.25">
      <c r="B584" s="13"/>
      <c r="C584" s="13"/>
      <c r="D584" s="15"/>
    </row>
    <row r="585" spans="2:4" x14ac:dyDescent="0.25">
      <c r="B585" s="13"/>
      <c r="C585" s="13"/>
      <c r="D585" s="15"/>
    </row>
    <row r="586" spans="2:4" x14ac:dyDescent="0.25">
      <c r="B586" s="13"/>
      <c r="C586" s="13"/>
      <c r="D586" s="15"/>
    </row>
    <row r="587" spans="2:4" x14ac:dyDescent="0.25">
      <c r="B587" s="13"/>
      <c r="C587" s="13"/>
      <c r="D587" s="15"/>
    </row>
    <row r="588" spans="2:4" x14ac:dyDescent="0.25">
      <c r="B588" s="13"/>
      <c r="C588" s="13"/>
      <c r="D588" s="1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B3805-59DC-4A92-9B53-2C92BF98067F}">
  <dimension ref="A1:Q569"/>
  <sheetViews>
    <sheetView topLeftCell="E1" workbookViewId="0">
      <selection activeCell="F24" sqref="F24:H24"/>
    </sheetView>
  </sheetViews>
  <sheetFormatPr defaultColWidth="8.85546875" defaultRowHeight="15" x14ac:dyDescent="0.25"/>
  <cols>
    <col min="1" max="4" width="12.7109375" style="11" customWidth="1"/>
    <col min="5" max="5" width="16.7109375" style="11" customWidth="1"/>
    <col min="6" max="26" width="12.7109375" style="11" customWidth="1"/>
    <col min="27" max="16384" width="8.85546875" style="11"/>
  </cols>
  <sheetData>
    <row r="1" spans="1:15" x14ac:dyDescent="0.25">
      <c r="E1" s="11" t="s">
        <v>80</v>
      </c>
      <c r="F1" s="30">
        <f ca="1">OFFSET(Data!$F3,COLUMN(A1)-1,)</f>
        <v>1.8986264658564045E-3</v>
      </c>
      <c r="G1" s="30">
        <f ca="1">OFFSET(Data!$F3,COLUMN(B1)-1,)</f>
        <v>2.6637147059935942E-2</v>
      </c>
      <c r="H1" s="30">
        <f ca="1">OFFSET(Data!$F3,COLUMN(C1)-1,)</f>
        <v>5.2239156981918271E-2</v>
      </c>
      <c r="I1" s="30">
        <f ca="1">OFFSET(Data!$F3,COLUMN(D1)-1,)</f>
        <v>7.2519127808577902E-2</v>
      </c>
      <c r="J1" s="30">
        <f ca="1">OFFSET(Data!$F3,COLUMN(E1)-1,)</f>
        <v>9.9844313648953964E-2</v>
      </c>
      <c r="K1" s="30">
        <f ca="1">OFFSET(Data!$F3,COLUMN(F1)-1,)</f>
        <v>0.13013980312748852</v>
      </c>
      <c r="L1" s="30">
        <f ca="1">OFFSET(Data!$F3,COLUMN(G1)-1,)</f>
        <v>0.16064621971120677</v>
      </c>
      <c r="M1" s="30">
        <f ca="1">OFFSET(Data!$F3,COLUMN(H1)-1,)</f>
        <v>0.20931451703830728</v>
      </c>
      <c r="N1" s="30"/>
      <c r="O1" s="30"/>
    </row>
    <row r="2" spans="1:15" x14ac:dyDescent="0.25">
      <c r="E2" s="11" t="s">
        <v>81</v>
      </c>
      <c r="F2" s="30">
        <f ca="1">OFFSET(Data!$F4,COLUMN(A2)-1,)</f>
        <v>2.6637147059935942E-2</v>
      </c>
      <c r="G2" s="30">
        <f ca="1">OFFSET(Data!$F4,COLUMN(B2)-1,)</f>
        <v>5.2239156981918271E-2</v>
      </c>
      <c r="H2" s="30">
        <f ca="1">OFFSET(Data!$F4,COLUMN(C2)-1,)</f>
        <v>7.2519127808577902E-2</v>
      </c>
      <c r="I2" s="30">
        <f ca="1">OFFSET(Data!$F4,COLUMN(D2)-1,)</f>
        <v>9.9844313648953964E-2</v>
      </c>
      <c r="J2" s="30">
        <f ca="1">OFFSET(Data!$F4,COLUMN(E2)-1,)</f>
        <v>0.13013980312748852</v>
      </c>
      <c r="K2" s="30">
        <f ca="1">OFFSET(Data!$F4,COLUMN(F2)-1,)</f>
        <v>0.16064621971120677</v>
      </c>
      <c r="L2" s="30">
        <f ca="1">OFFSET(Data!$F4,COLUMN(G2)-1,)</f>
        <v>0.20931451703830728</v>
      </c>
      <c r="M2" s="30">
        <f ca="1">OFFSET(Data!$F4,COLUMN(H2)-1,)</f>
        <v>0.32622727018205516</v>
      </c>
      <c r="N2" s="30"/>
      <c r="O2" s="30"/>
    </row>
    <row r="3" spans="1:15" x14ac:dyDescent="0.25">
      <c r="E3" s="11" t="s">
        <v>79</v>
      </c>
      <c r="F3" s="11">
        <f ca="1">COUNTIFS(Data!$F14:$F785,"&gt;"&amp;F1,Data!$F14:$F785,"&lt;="&amp;F2)</f>
        <v>77</v>
      </c>
      <c r="G3" s="11">
        <f ca="1">COUNTIFS(Data!$F14:$F785,"&gt;"&amp;G1,Data!$F14:$F785,"&lt;="&amp;G2)</f>
        <v>77</v>
      </c>
      <c r="H3" s="11">
        <f ca="1">COUNTIFS(Data!$F14:$F785,"&gt;"&amp;H1,Data!$F14:$F785,"&lt;="&amp;H2)</f>
        <v>78</v>
      </c>
      <c r="I3" s="11">
        <f ca="1">COUNTIFS(Data!$F14:$F785,"&gt;"&amp;I1,Data!$F14:$F785,"&lt;="&amp;I2)</f>
        <v>77</v>
      </c>
      <c r="J3" s="11">
        <f ca="1">COUNTIFS(Data!$F14:$F785,"&gt;"&amp;J1,Data!$F14:$F785,"&lt;="&amp;J2)</f>
        <v>77</v>
      </c>
      <c r="K3" s="11">
        <f ca="1">COUNTIFS(Data!$F14:$F785,"&gt;"&amp;K1,Data!$F14:$F785,"&lt;="&amp;K2)</f>
        <v>78</v>
      </c>
      <c r="L3" s="11">
        <f ca="1">COUNTIFS(Data!$F14:$F785,"&gt;"&amp;L1,Data!$F14:$F785,"&lt;="&amp;L2)</f>
        <v>77</v>
      </c>
      <c r="M3" s="11">
        <f ca="1">COUNTIFS(Data!$F14:$F785,"&gt;"&amp;M1,Data!$F14:$F785,"&lt;="&amp;M2)</f>
        <v>77</v>
      </c>
    </row>
    <row r="4" spans="1:15" x14ac:dyDescent="0.25">
      <c r="E4" s="11" t="s">
        <v>82</v>
      </c>
      <c r="F4" s="30">
        <f ca="1">AVERAGEIFS(Data!$F14:$F785,Data!$F14:$F785,"&gt;"&amp;F1,Data!$F14:$F785,"&lt;="&amp;F2)</f>
        <v>1.1606717838905437E-2</v>
      </c>
      <c r="G4" s="30">
        <f ca="1">AVERAGEIFS(Data!$F14:$F785,Data!$F14:$F785,"&gt;"&amp;G1,Data!$F14:$F785,"&lt;="&amp;G2)</f>
        <v>3.9815214318135353E-2</v>
      </c>
      <c r="H4" s="30">
        <f ca="1">AVERAGEIFS(Data!$F14:$F785,Data!$F14:$F785,"&gt;"&amp;H1,Data!$F14:$F785,"&lt;="&amp;H2)</f>
        <v>6.1583273935066636E-2</v>
      </c>
      <c r="I4" s="30">
        <f ca="1">AVERAGEIFS(Data!$F14:$F785,Data!$F14:$F785,"&gt;"&amp;I1,Data!$F14:$F785,"&lt;="&amp;I2)</f>
        <v>8.5848493535748124E-2</v>
      </c>
      <c r="J4" s="30">
        <f ca="1">AVERAGEIFS(Data!$F14:$F785,Data!$F14:$F785,"&gt;"&amp;J1,Data!$F14:$F785,"&lt;="&amp;J2)</f>
        <v>0.11399665047551526</v>
      </c>
      <c r="K4" s="30">
        <f ca="1">AVERAGEIFS(Data!$F14:$F785,Data!$F14:$F785,"&gt;"&amp;K1,Data!$F14:$F785,"&lt;="&amp;K2)</f>
        <v>0.14412718978499217</v>
      </c>
      <c r="L4" s="30">
        <f ca="1">AVERAGEIFS(Data!$F14:$F785,Data!$F14:$F785,"&gt;"&amp;L1,Data!$F14:$F785,"&lt;="&amp;L2)</f>
        <v>0.18164747268895695</v>
      </c>
      <c r="M4" s="30">
        <f ca="1">AVERAGEIFS(Data!$F14:$F785,Data!$F14:$F785,"&gt;"&amp;M1,Data!$F14:$F785,"&lt;="&amp;M2)</f>
        <v>0.25143223972474288</v>
      </c>
      <c r="N4" s="30"/>
      <c r="O4" s="30"/>
    </row>
    <row r="5" spans="1:15" x14ac:dyDescent="0.25">
      <c r="A5" s="11" t="s">
        <v>77</v>
      </c>
      <c r="B5" s="11" t="s">
        <v>78</v>
      </c>
      <c r="C5" s="11" t="s">
        <v>79</v>
      </c>
      <c r="D5" s="11" t="s">
        <v>83</v>
      </c>
      <c r="E5" s="26">
        <v>0.05</v>
      </c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3">
        <f ca="1">OFFSET(Data!$N$3,((ROW(A1)-1)/4),)</f>
        <v>0.3147468452890157</v>
      </c>
      <c r="B6" s="13">
        <f ca="1">OFFSET(Data!$N$4,((ROW(A1)-1)/4),)</f>
        <v>0.61020989413653848</v>
      </c>
      <c r="C6" s="13">
        <f ca="1">COUNTIFS(Data!N$14:N$785,"&gt;="&amp;A6,Data!N$14:N$785,"&lt;"&amp;B6)</f>
        <v>77</v>
      </c>
      <c r="D6" s="13">
        <f ca="1">AVERAGEIFS(Data!N$14:N$785,Data!N$14:N$785,"&gt;="&amp;A6,Data!N$14:N$785,"&lt;"&amp;B6)</f>
        <v>0.4039494497522152</v>
      </c>
      <c r="E6" s="12" t="s">
        <v>84</v>
      </c>
      <c r="F6" s="11">
        <f ca="1">COUNTIFS(Data!$C$14:$C$785,"&gt;"&amp;'5%syr-sssv'!$E$5,Data!$N$14:$N$785,"&gt;"&amp;'5%syr-sssv'!$A6,Data!$N$14:$N$785,"&lt;="&amp;'5%syr-sssv'!$B6,Data!$F$14:$F$785,"&gt;"&amp;'5%syr-sssv'!F$1,Data!$F$14:$F$785,"&lt;="&amp;'5%syr-sssv'!F$2)</f>
        <v>18</v>
      </c>
      <c r="G6" s="11">
        <f ca="1">COUNTIFS(Data!$C$14:$C$785,"&gt;"&amp;'5%syr-sssv'!$E$5,Data!$N$14:$N$785,"&gt;"&amp;'5%syr-sssv'!$A6,Data!$N$14:$N$785,"&lt;="&amp;'5%syr-sssv'!$B6,Data!$F$14:$F$785,"&gt;"&amp;'5%syr-sssv'!G$1,Data!$F$14:$F$785,"&lt;="&amp;'5%syr-sssv'!G$2)</f>
        <v>0</v>
      </c>
      <c r="H6" s="11">
        <f ca="1">COUNTIFS(Data!$C$14:$C$785,"&gt;"&amp;'5%syr-sssv'!$E$5,Data!$N$14:$N$785,"&gt;"&amp;'5%syr-sssv'!$A6,Data!$N$14:$N$785,"&lt;="&amp;'5%syr-sssv'!$B6,Data!$F$14:$F$785,"&gt;"&amp;'5%syr-sssv'!H$1,Data!$F$14:$F$785,"&lt;="&amp;'5%syr-sssv'!H$2)</f>
        <v>0</v>
      </c>
      <c r="I6" s="11">
        <f ca="1">COUNTIFS(Data!$C$14:$C$785,"&gt;"&amp;'5%syr-sssv'!$E$5,Data!$N$14:$N$785,"&gt;"&amp;'5%syr-sssv'!$A6,Data!$N$14:$N$785,"&lt;="&amp;'5%syr-sssv'!$B6,Data!$F$14:$F$785,"&gt;"&amp;'5%syr-sssv'!I$1,Data!$F$14:$F$785,"&lt;="&amp;'5%syr-sssv'!I$2)</f>
        <v>2</v>
      </c>
      <c r="J6" s="11">
        <f ca="1">COUNTIFS(Data!$C$14:$C$785,"&gt;"&amp;'5%syr-sssv'!$E$5,Data!$N$14:$N$785,"&gt;"&amp;'5%syr-sssv'!$A6,Data!$N$14:$N$785,"&lt;="&amp;'5%syr-sssv'!$B6,Data!$F$14:$F$785,"&gt;"&amp;'5%syr-sssv'!J$1,Data!$F$14:$F$785,"&lt;="&amp;'5%syr-sssv'!J$2)</f>
        <v>6</v>
      </c>
      <c r="K6" s="11">
        <f ca="1">COUNTIFS(Data!$C$14:$C$785,"&gt;"&amp;'5%syr-sssv'!$E$5,Data!$N$14:$N$785,"&gt;"&amp;'5%syr-sssv'!$A6,Data!$N$14:$N$785,"&lt;="&amp;'5%syr-sssv'!$B6,Data!$F$14:$F$785,"&gt;"&amp;'5%syr-sssv'!K$1,Data!$F$14:$F$785,"&lt;="&amp;'5%syr-sssv'!K$2)</f>
        <v>4</v>
      </c>
      <c r="L6" s="11">
        <f ca="1">COUNTIFS(Data!$C$14:$C$785,"&gt;"&amp;'5%syr-sssv'!$E$5,Data!$N$14:$N$785,"&gt;"&amp;'5%syr-sssv'!$A6,Data!$N$14:$N$785,"&lt;="&amp;'5%syr-sssv'!$B6,Data!$F$14:$F$785,"&gt;"&amp;'5%syr-sssv'!L$1,Data!$F$14:$F$785,"&lt;="&amp;'5%syr-sssv'!L$2)</f>
        <v>7</v>
      </c>
      <c r="M6" s="11">
        <f ca="1">COUNTIFS(Data!$C$14:$C$785,"&gt;"&amp;'5%syr-sssv'!$E$5,Data!$N$14:$N$785,"&gt;"&amp;'5%syr-sssv'!$A6,Data!$N$14:$N$785,"&lt;="&amp;'5%syr-sssv'!$B6,Data!$F$14:$F$785,"&gt;"&amp;'5%syr-sssv'!M$1,Data!$F$14:$F$785,"&lt;="&amp;'5%syr-sssv'!M$2)</f>
        <v>7</v>
      </c>
    </row>
    <row r="7" spans="1:15" x14ac:dyDescent="0.25">
      <c r="A7" s="13"/>
      <c r="B7" s="13"/>
      <c r="C7" s="13"/>
      <c r="D7" s="13"/>
      <c r="E7" s="12" t="s">
        <v>85</v>
      </c>
      <c r="F7" s="11">
        <f ca="1">COUNTIFS(Data!$N$14:$N$785,"&gt;"&amp;'5%syr-sssv'!$A6,Data!$N$14:$N$785,"&lt;="&amp;'5%syr-sssv'!$B6,Data!$F$14:$F$785,"&gt;"&amp;'5%syr-sssv'!F$1,Data!$F$14:$F$785,"&lt;="&amp;'5%syr-sssv'!F$2)</f>
        <v>21</v>
      </c>
      <c r="G7" s="11">
        <f ca="1">COUNTIFS(Data!$N$14:$N$785,"&gt;"&amp;'5%syr-sssv'!$A6,Data!$N$14:$N$785,"&lt;="&amp;'5%syr-sssv'!$B6,Data!$F$14:$F$785,"&gt;"&amp;'5%syr-sssv'!G$1,Data!$F$14:$F$785,"&lt;="&amp;'5%syr-sssv'!G$2)</f>
        <v>0</v>
      </c>
      <c r="H7" s="11">
        <f ca="1">COUNTIFS(Data!$N$14:$N$785,"&gt;"&amp;'5%syr-sssv'!$A6,Data!$N$14:$N$785,"&lt;="&amp;'5%syr-sssv'!$B6,Data!$F$14:$F$785,"&gt;"&amp;'5%syr-sssv'!H$1,Data!$F$14:$F$785,"&lt;="&amp;'5%syr-sssv'!H$2)</f>
        <v>1</v>
      </c>
      <c r="I7" s="11">
        <f ca="1">COUNTIFS(Data!$N$14:$N$785,"&gt;"&amp;'5%syr-sssv'!$A6,Data!$N$14:$N$785,"&lt;="&amp;'5%syr-sssv'!$B6,Data!$F$14:$F$785,"&gt;"&amp;'5%syr-sssv'!I$1,Data!$F$14:$F$785,"&lt;="&amp;'5%syr-sssv'!I$2)</f>
        <v>6</v>
      </c>
      <c r="J7" s="11">
        <f ca="1">COUNTIFS(Data!$N$14:$N$785,"&gt;"&amp;'5%syr-sssv'!$A6,Data!$N$14:$N$785,"&lt;="&amp;'5%syr-sssv'!$B6,Data!$F$14:$F$785,"&gt;"&amp;'5%syr-sssv'!J$1,Data!$F$14:$F$785,"&lt;="&amp;'5%syr-sssv'!J$2)</f>
        <v>12</v>
      </c>
      <c r="K7" s="11">
        <f ca="1">COUNTIFS(Data!$N$14:$N$785,"&gt;"&amp;'5%syr-sssv'!$A6,Data!$N$14:$N$785,"&lt;="&amp;'5%syr-sssv'!$B6,Data!$F$14:$F$785,"&gt;"&amp;'5%syr-sssv'!K$1,Data!$F$14:$F$785,"&lt;="&amp;'5%syr-sssv'!K$2)</f>
        <v>7</v>
      </c>
      <c r="L7" s="11">
        <f ca="1">COUNTIFS(Data!$N$14:$N$785,"&gt;"&amp;'5%syr-sssv'!$A6,Data!$N$14:$N$785,"&lt;="&amp;'5%syr-sssv'!$B6,Data!$F$14:$F$785,"&gt;"&amp;'5%syr-sssv'!L$1,Data!$F$14:$F$785,"&lt;="&amp;'5%syr-sssv'!L$2)</f>
        <v>8</v>
      </c>
      <c r="M7" s="11">
        <f ca="1">COUNTIFS(Data!$N$14:$N$785,"&gt;"&amp;'5%syr-sssv'!$A6,Data!$N$14:$N$785,"&lt;="&amp;'5%syr-sssv'!$B6,Data!$F$14:$F$785,"&gt;"&amp;'5%syr-sssv'!M$1,Data!$F$14:$F$785,"&lt;="&amp;'5%syr-sssv'!M$2)</f>
        <v>8</v>
      </c>
    </row>
    <row r="8" spans="1:15" x14ac:dyDescent="0.25">
      <c r="A8" s="13"/>
      <c r="B8" s="13"/>
      <c r="C8" s="13"/>
      <c r="D8" s="13"/>
      <c r="E8" s="12" t="s">
        <v>86</v>
      </c>
      <c r="F8" s="14">
        <f t="shared" ref="F8:M8" ca="1" si="0">IFERROR(F6/F7,"--")</f>
        <v>0.8571428571428571</v>
      </c>
      <c r="G8" s="14" t="str">
        <f t="shared" ca="1" si="0"/>
        <v>--</v>
      </c>
      <c r="H8" s="14">
        <f t="shared" ca="1" si="0"/>
        <v>0</v>
      </c>
      <c r="I8" s="14">
        <f t="shared" ca="1" si="0"/>
        <v>0.33333333333333331</v>
      </c>
      <c r="J8" s="14">
        <f t="shared" ca="1" si="0"/>
        <v>0.5</v>
      </c>
      <c r="K8" s="14">
        <f t="shared" ca="1" si="0"/>
        <v>0.5714285714285714</v>
      </c>
      <c r="L8" s="14">
        <f t="shared" ca="1" si="0"/>
        <v>0.875</v>
      </c>
      <c r="M8" s="14">
        <f t="shared" ca="1" si="0"/>
        <v>0.875</v>
      </c>
      <c r="N8" s="14"/>
      <c r="O8" s="14"/>
    </row>
    <row r="9" spans="1:15" x14ac:dyDescent="0.25">
      <c r="A9" s="13"/>
      <c r="B9" s="13"/>
      <c r="C9" s="13"/>
      <c r="D9" s="13"/>
      <c r="E9" s="12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x14ac:dyDescent="0.25">
      <c r="A10" s="13">
        <f ca="1">OFFSET(Data!$N$3,((ROW(A5)-1)/4),)</f>
        <v>0.61020989413653848</v>
      </c>
      <c r="B10" s="13">
        <f ca="1">OFFSET(Data!$N$4,((ROW(A5)-1)/4),)</f>
        <v>1.0013514706032312</v>
      </c>
      <c r="C10" s="13">
        <f ca="1">COUNTIFS(Data!N$14:N$785,"&gt;="&amp;A10,Data!N$14:N$785,"&lt;"&amp;B10)</f>
        <v>77</v>
      </c>
      <c r="D10" s="13">
        <f ca="1">AVERAGEIFS(Data!N$14:N$785,Data!N$14:N$785,"&gt;="&amp;A10,Data!N$14:N$785,"&lt;"&amp;B10)</f>
        <v>0.73270912394388954</v>
      </c>
      <c r="E10" s="12" t="s">
        <v>84</v>
      </c>
      <c r="F10" s="11">
        <f ca="1">COUNTIFS(Data!$C$14:$C$785,"&gt;"&amp;'5%syr-sssv'!$E$5,Data!$N$14:$N$785,"&gt;"&amp;'5%syr-sssv'!$A10,Data!$N$14:$N$785,"&lt;="&amp;'5%syr-sssv'!$B10,Data!$F$14:$F$785,"&gt;"&amp;'5%syr-sssv'!F$1,Data!$F$14:$F$785,"&lt;="&amp;'5%syr-sssv'!F$2)</f>
        <v>2</v>
      </c>
      <c r="G10" s="11">
        <f ca="1">COUNTIFS(Data!$C$14:$C$785,"&gt;"&amp;'5%syr-sssv'!$E$5,Data!$N$14:$N$785,"&gt;"&amp;'5%syr-sssv'!$A10,Data!$N$14:$N$785,"&lt;="&amp;'5%syr-sssv'!$B10,Data!$F$14:$F$785,"&gt;"&amp;'5%syr-sssv'!G$1,Data!$F$14:$F$785,"&lt;="&amp;'5%syr-sssv'!G$2)</f>
        <v>1</v>
      </c>
      <c r="H10" s="11">
        <f ca="1">COUNTIFS(Data!$C$14:$C$785,"&gt;"&amp;'5%syr-sssv'!$E$5,Data!$N$14:$N$785,"&gt;"&amp;'5%syr-sssv'!$A10,Data!$N$14:$N$785,"&lt;="&amp;'5%syr-sssv'!$B10,Data!$F$14:$F$785,"&gt;"&amp;'5%syr-sssv'!H$1,Data!$F$14:$F$785,"&lt;="&amp;'5%syr-sssv'!H$2)</f>
        <v>5</v>
      </c>
      <c r="I10" s="11">
        <f ca="1">COUNTIFS(Data!$C$14:$C$785,"&gt;"&amp;'5%syr-sssv'!$E$5,Data!$N$14:$N$785,"&gt;"&amp;'5%syr-sssv'!$A10,Data!$N$14:$N$785,"&lt;="&amp;'5%syr-sssv'!$B10,Data!$F$14:$F$785,"&gt;"&amp;'5%syr-sssv'!I$1,Data!$F$14:$F$785,"&lt;="&amp;'5%syr-sssv'!I$2)</f>
        <v>5</v>
      </c>
      <c r="J10" s="11">
        <f ca="1">COUNTIFS(Data!$C$14:$C$785,"&gt;"&amp;'5%syr-sssv'!$E$5,Data!$N$14:$N$785,"&gt;"&amp;'5%syr-sssv'!$A10,Data!$N$14:$N$785,"&lt;="&amp;'5%syr-sssv'!$B10,Data!$F$14:$F$785,"&gt;"&amp;'5%syr-sssv'!J$1,Data!$F$14:$F$785,"&lt;="&amp;'5%syr-sssv'!J$2)</f>
        <v>5</v>
      </c>
      <c r="K10" s="11">
        <f ca="1">COUNTIFS(Data!$C$14:$C$785,"&gt;"&amp;'5%syr-sssv'!$E$5,Data!$N$14:$N$785,"&gt;"&amp;'5%syr-sssv'!$A10,Data!$N$14:$N$785,"&lt;="&amp;'5%syr-sssv'!$B10,Data!$F$14:$F$785,"&gt;"&amp;'5%syr-sssv'!K$1,Data!$F$14:$F$785,"&lt;="&amp;'5%syr-sssv'!K$2)</f>
        <v>6</v>
      </c>
      <c r="L10" s="11">
        <f ca="1">COUNTIFS(Data!$C$14:$C$785,"&gt;"&amp;'5%syr-sssv'!$E$5,Data!$N$14:$N$785,"&gt;"&amp;'5%syr-sssv'!$A10,Data!$N$14:$N$785,"&lt;="&amp;'5%syr-sssv'!$B10,Data!$F$14:$F$785,"&gt;"&amp;'5%syr-sssv'!L$1,Data!$F$14:$F$785,"&lt;="&amp;'5%syr-sssv'!L$2)</f>
        <v>5</v>
      </c>
      <c r="M10" s="11">
        <f ca="1">COUNTIFS(Data!$C$14:$C$785,"&gt;"&amp;'5%syr-sssv'!$E$5,Data!$N$14:$N$785,"&gt;"&amp;'5%syr-sssv'!$A10,Data!$N$14:$N$785,"&lt;="&amp;'5%syr-sssv'!$B10,Data!$F$14:$F$785,"&gt;"&amp;'5%syr-sssv'!M$1,Data!$F$14:$F$785,"&lt;="&amp;'5%syr-sssv'!M$2)</f>
        <v>11</v>
      </c>
    </row>
    <row r="11" spans="1:15" x14ac:dyDescent="0.25">
      <c r="A11" s="13"/>
      <c r="B11" s="13"/>
      <c r="C11" s="13"/>
      <c r="D11" s="13"/>
      <c r="E11" s="12" t="s">
        <v>85</v>
      </c>
      <c r="F11" s="11">
        <f ca="1">COUNTIFS(Data!$N$14:$N$785,"&gt;"&amp;'5%syr-sssv'!$A10,Data!$N$14:$N$785,"&lt;="&amp;'5%syr-sssv'!$B10,Data!$F$14:$F$785,"&gt;"&amp;'5%syr-sssv'!F$1,Data!$F$14:$F$785,"&lt;="&amp;'5%syr-sssv'!F$2)</f>
        <v>2</v>
      </c>
      <c r="G11" s="11">
        <f ca="1">COUNTIFS(Data!$N$14:$N$785,"&gt;"&amp;'5%syr-sssv'!$A10,Data!$N$14:$N$785,"&lt;="&amp;'5%syr-sssv'!$B10,Data!$F$14:$F$785,"&gt;"&amp;'5%syr-sssv'!G$1,Data!$F$14:$F$785,"&lt;="&amp;'5%syr-sssv'!G$2)</f>
        <v>5</v>
      </c>
      <c r="H11" s="11">
        <f ca="1">COUNTIFS(Data!$N$14:$N$785,"&gt;"&amp;'5%syr-sssv'!$A10,Data!$N$14:$N$785,"&lt;="&amp;'5%syr-sssv'!$B10,Data!$F$14:$F$785,"&gt;"&amp;'5%syr-sssv'!H$1,Data!$F$14:$F$785,"&lt;="&amp;'5%syr-sssv'!H$2)</f>
        <v>10</v>
      </c>
      <c r="I11" s="11">
        <f ca="1">COUNTIFS(Data!$N$14:$N$785,"&gt;"&amp;'5%syr-sssv'!$A10,Data!$N$14:$N$785,"&lt;="&amp;'5%syr-sssv'!$B10,Data!$F$14:$F$785,"&gt;"&amp;'5%syr-sssv'!I$1,Data!$F$14:$F$785,"&lt;="&amp;'5%syr-sssv'!I$2)</f>
        <v>9</v>
      </c>
      <c r="J11" s="11">
        <f ca="1">COUNTIFS(Data!$N$14:$N$785,"&gt;"&amp;'5%syr-sssv'!$A10,Data!$N$14:$N$785,"&lt;="&amp;'5%syr-sssv'!$B10,Data!$F$14:$F$785,"&gt;"&amp;'5%syr-sssv'!J$1,Data!$F$14:$F$785,"&lt;="&amp;'5%syr-sssv'!J$2)</f>
        <v>7</v>
      </c>
      <c r="K11" s="11">
        <f ca="1">COUNTIFS(Data!$N$14:$N$785,"&gt;"&amp;'5%syr-sssv'!$A10,Data!$N$14:$N$785,"&lt;="&amp;'5%syr-sssv'!$B10,Data!$F$14:$F$785,"&gt;"&amp;'5%syr-sssv'!K$1,Data!$F$14:$F$785,"&lt;="&amp;'5%syr-sssv'!K$2)</f>
        <v>6</v>
      </c>
      <c r="L11" s="11">
        <f ca="1">COUNTIFS(Data!$N$14:$N$785,"&gt;"&amp;'5%syr-sssv'!$A10,Data!$N$14:$N$785,"&lt;="&amp;'5%syr-sssv'!$B10,Data!$F$14:$F$785,"&gt;"&amp;'5%syr-sssv'!L$1,Data!$F$14:$F$785,"&lt;="&amp;'5%syr-sssv'!L$2)</f>
        <v>5</v>
      </c>
      <c r="M11" s="11">
        <f ca="1">COUNTIFS(Data!$N$14:$N$785,"&gt;"&amp;'5%syr-sssv'!$A10,Data!$N$14:$N$785,"&lt;="&amp;'5%syr-sssv'!$B10,Data!$F$14:$F$785,"&gt;"&amp;'5%syr-sssv'!M$1,Data!$F$14:$F$785,"&lt;="&amp;'5%syr-sssv'!M$2)</f>
        <v>11</v>
      </c>
    </row>
    <row r="12" spans="1:15" x14ac:dyDescent="0.25">
      <c r="A12" s="13"/>
      <c r="B12" s="13"/>
      <c r="C12" s="13"/>
      <c r="D12" s="13"/>
      <c r="E12" s="12" t="s">
        <v>86</v>
      </c>
      <c r="F12" s="14">
        <f t="shared" ref="F12:M12" ca="1" si="1">IFERROR(F10/F11,"--")</f>
        <v>1</v>
      </c>
      <c r="G12" s="14">
        <f t="shared" ca="1" si="1"/>
        <v>0.2</v>
      </c>
      <c r="H12" s="14">
        <f t="shared" ca="1" si="1"/>
        <v>0.5</v>
      </c>
      <c r="I12" s="14">
        <f t="shared" ca="1" si="1"/>
        <v>0.55555555555555558</v>
      </c>
      <c r="J12" s="14">
        <f t="shared" ca="1" si="1"/>
        <v>0.7142857142857143</v>
      </c>
      <c r="K12" s="14">
        <f t="shared" ca="1" si="1"/>
        <v>1</v>
      </c>
      <c r="L12" s="14">
        <f t="shared" ca="1" si="1"/>
        <v>1</v>
      </c>
      <c r="M12" s="14">
        <f t="shared" ca="1" si="1"/>
        <v>1</v>
      </c>
      <c r="N12" s="14"/>
      <c r="O12" s="14"/>
    </row>
    <row r="13" spans="1:15" x14ac:dyDescent="0.25">
      <c r="A13" s="13"/>
      <c r="B13" s="13"/>
      <c r="C13" s="13"/>
      <c r="D13" s="13"/>
      <c r="E13" s="12"/>
    </row>
    <row r="14" spans="1:15" x14ac:dyDescent="0.25">
      <c r="A14" s="13">
        <f ca="1">OFFSET(Data!$N$3,((ROW(A9)-1)/4),)</f>
        <v>1.0013514706032312</v>
      </c>
      <c r="B14" s="13">
        <f ca="1">OFFSET(Data!$N$4,((ROW(A9)-1)/4),)</f>
        <v>1.675983319178135</v>
      </c>
      <c r="C14" s="13">
        <f ca="1">COUNTIFS(Data!N$14:N$785,"&gt;="&amp;A14,Data!N$14:N$785,"&lt;"&amp;B14)</f>
        <v>78</v>
      </c>
      <c r="D14" s="13">
        <f ca="1">AVERAGEIFS(Data!N$14:N$785,Data!N$14:N$785,"&gt;="&amp;A14,Data!N$14:N$785,"&lt;"&amp;B14)</f>
        <v>1.4040950746170748</v>
      </c>
      <c r="E14" s="12" t="s">
        <v>84</v>
      </c>
      <c r="F14" s="11">
        <f ca="1">COUNTIFS(Data!$C$14:$C$785,"&gt;"&amp;'5%syr-sssv'!$E$5,Data!$N$14:$N$785,"&gt;"&amp;'5%syr-sssv'!$A14,Data!$N$14:$N$785,"&lt;="&amp;'5%syr-sssv'!$B14,Data!$F$14:$F$785,"&gt;"&amp;'5%syr-sssv'!F$1,Data!$F$14:$F$785,"&lt;="&amp;'5%syr-sssv'!F$2)</f>
        <v>2</v>
      </c>
      <c r="G14" s="11">
        <f ca="1">COUNTIFS(Data!$C$14:$C$785,"&gt;"&amp;'5%syr-sssv'!$E$5,Data!$N$14:$N$785,"&gt;"&amp;'5%syr-sssv'!$A14,Data!$N$14:$N$785,"&lt;="&amp;'5%syr-sssv'!$B14,Data!$F$14:$F$785,"&gt;"&amp;'5%syr-sssv'!G$1,Data!$F$14:$F$785,"&lt;="&amp;'5%syr-sssv'!G$2)</f>
        <v>0</v>
      </c>
      <c r="H14" s="11">
        <f ca="1">COUNTIFS(Data!$C$14:$C$785,"&gt;"&amp;'5%syr-sssv'!$E$5,Data!$N$14:$N$785,"&gt;"&amp;'5%syr-sssv'!$A14,Data!$N$14:$N$785,"&lt;="&amp;'5%syr-sssv'!$B14,Data!$F$14:$F$785,"&gt;"&amp;'5%syr-sssv'!H$1,Data!$F$14:$F$785,"&lt;="&amp;'5%syr-sssv'!H$2)</f>
        <v>2</v>
      </c>
      <c r="I14" s="11">
        <f ca="1">COUNTIFS(Data!$C$14:$C$785,"&gt;"&amp;'5%syr-sssv'!$E$5,Data!$N$14:$N$785,"&gt;"&amp;'5%syr-sssv'!$A14,Data!$N$14:$N$785,"&lt;="&amp;'5%syr-sssv'!$B14,Data!$F$14:$F$785,"&gt;"&amp;'5%syr-sssv'!I$1,Data!$F$14:$F$785,"&lt;="&amp;'5%syr-sssv'!I$2)</f>
        <v>4</v>
      </c>
      <c r="J14" s="11">
        <f ca="1">COUNTIFS(Data!$C$14:$C$785,"&gt;"&amp;'5%syr-sssv'!$E$5,Data!$N$14:$N$785,"&gt;"&amp;'5%syr-sssv'!$A14,Data!$N$14:$N$785,"&lt;="&amp;'5%syr-sssv'!$B14,Data!$F$14:$F$785,"&gt;"&amp;'5%syr-sssv'!J$1,Data!$F$14:$F$785,"&lt;="&amp;'5%syr-sssv'!J$2)</f>
        <v>6</v>
      </c>
      <c r="K14" s="11">
        <f ca="1">COUNTIFS(Data!$C$14:$C$785,"&gt;"&amp;'5%syr-sssv'!$E$5,Data!$N$14:$N$785,"&gt;"&amp;'5%syr-sssv'!$A14,Data!$N$14:$N$785,"&lt;="&amp;'5%syr-sssv'!$B14,Data!$F$14:$F$785,"&gt;"&amp;'5%syr-sssv'!K$1,Data!$F$14:$F$785,"&lt;="&amp;'5%syr-sssv'!K$2)</f>
        <v>10</v>
      </c>
      <c r="L14" s="11">
        <f ca="1">COUNTIFS(Data!$C$14:$C$785,"&gt;"&amp;'5%syr-sssv'!$E$5,Data!$N$14:$N$785,"&gt;"&amp;'5%syr-sssv'!$A14,Data!$N$14:$N$785,"&lt;="&amp;'5%syr-sssv'!$B14,Data!$F$14:$F$785,"&gt;"&amp;'5%syr-sssv'!L$1,Data!$F$14:$F$785,"&lt;="&amp;'5%syr-sssv'!L$2)</f>
        <v>8</v>
      </c>
      <c r="M14" s="11">
        <f ca="1">COUNTIFS(Data!$C$14:$C$785,"&gt;"&amp;'5%syr-sssv'!$E$5,Data!$N$14:$N$785,"&gt;"&amp;'5%syr-sssv'!$A14,Data!$N$14:$N$785,"&lt;="&amp;'5%syr-sssv'!$B14,Data!$F$14:$F$785,"&gt;"&amp;'5%syr-sssv'!M$1,Data!$F$14:$F$785,"&lt;="&amp;'5%syr-sssv'!M$2)</f>
        <v>12</v>
      </c>
    </row>
    <row r="15" spans="1:15" x14ac:dyDescent="0.25">
      <c r="A15" s="13"/>
      <c r="B15" s="13"/>
      <c r="C15" s="13"/>
      <c r="D15" s="13"/>
      <c r="E15" s="12" t="s">
        <v>85</v>
      </c>
      <c r="F15" s="11">
        <f ca="1">COUNTIFS(Data!$N$14:$N$785,"&gt;"&amp;'5%syr-sssv'!$A14,Data!$N$14:$N$785,"&lt;="&amp;'5%syr-sssv'!$B14,Data!$F$14:$F$785,"&gt;"&amp;'5%syr-sssv'!F$1,Data!$F$14:$F$785,"&lt;="&amp;'5%syr-sssv'!F$2)</f>
        <v>2</v>
      </c>
      <c r="G15" s="11">
        <f ca="1">COUNTIFS(Data!$N$14:$N$785,"&gt;"&amp;'5%syr-sssv'!$A14,Data!$N$14:$N$785,"&lt;="&amp;'5%syr-sssv'!$B14,Data!$F$14:$F$785,"&gt;"&amp;'5%syr-sssv'!G$1,Data!$F$14:$F$785,"&lt;="&amp;'5%syr-sssv'!G$2)</f>
        <v>1</v>
      </c>
      <c r="H15" s="11">
        <f ca="1">COUNTIFS(Data!$N$14:$N$785,"&gt;"&amp;'5%syr-sssv'!$A14,Data!$N$14:$N$785,"&lt;="&amp;'5%syr-sssv'!$B14,Data!$F$14:$F$785,"&gt;"&amp;'5%syr-sssv'!H$1,Data!$F$14:$F$785,"&lt;="&amp;'5%syr-sssv'!H$2)</f>
        <v>4</v>
      </c>
      <c r="I15" s="11">
        <f ca="1">COUNTIFS(Data!$N$14:$N$785,"&gt;"&amp;'5%syr-sssv'!$A14,Data!$N$14:$N$785,"&lt;="&amp;'5%syr-sssv'!$B14,Data!$F$14:$F$785,"&gt;"&amp;'5%syr-sssv'!I$1,Data!$F$14:$F$785,"&lt;="&amp;'5%syr-sssv'!I$2)</f>
        <v>4</v>
      </c>
      <c r="J15" s="11">
        <f ca="1">COUNTIFS(Data!$N$14:$N$785,"&gt;"&amp;'5%syr-sssv'!$A14,Data!$N$14:$N$785,"&lt;="&amp;'5%syr-sssv'!$B14,Data!$F$14:$F$785,"&gt;"&amp;'5%syr-sssv'!J$1,Data!$F$14:$F$785,"&lt;="&amp;'5%syr-sssv'!J$2)</f>
        <v>9</v>
      </c>
      <c r="K15" s="11">
        <f ca="1">COUNTIFS(Data!$N$14:$N$785,"&gt;"&amp;'5%syr-sssv'!$A14,Data!$N$14:$N$785,"&lt;="&amp;'5%syr-sssv'!$B14,Data!$F$14:$F$785,"&gt;"&amp;'5%syr-sssv'!K$1,Data!$F$14:$F$785,"&lt;="&amp;'5%syr-sssv'!K$2)</f>
        <v>13</v>
      </c>
      <c r="L15" s="11">
        <f ca="1">COUNTIFS(Data!$N$14:$N$785,"&gt;"&amp;'5%syr-sssv'!$A14,Data!$N$14:$N$785,"&lt;="&amp;'5%syr-sssv'!$B14,Data!$F$14:$F$785,"&gt;"&amp;'5%syr-sssv'!L$1,Data!$F$14:$F$785,"&lt;="&amp;'5%syr-sssv'!L$2)</f>
        <v>8</v>
      </c>
      <c r="M15" s="11">
        <f ca="1">COUNTIFS(Data!$N$14:$N$785,"&gt;"&amp;'5%syr-sssv'!$A14,Data!$N$14:$N$785,"&lt;="&amp;'5%syr-sssv'!$B14,Data!$F$14:$F$785,"&gt;"&amp;'5%syr-sssv'!M$1,Data!$F$14:$F$785,"&lt;="&amp;'5%syr-sssv'!M$2)</f>
        <v>14</v>
      </c>
    </row>
    <row r="16" spans="1:15" x14ac:dyDescent="0.25">
      <c r="A16" s="13"/>
      <c r="B16" s="13"/>
      <c r="C16" s="13"/>
      <c r="D16" s="13"/>
      <c r="E16" s="12" t="s">
        <v>86</v>
      </c>
      <c r="F16" s="14">
        <f t="shared" ref="F16:M16" ca="1" si="2">IFERROR(F14/F15,"--")</f>
        <v>1</v>
      </c>
      <c r="G16" s="14">
        <f t="shared" ca="1" si="2"/>
        <v>0</v>
      </c>
      <c r="H16" s="14">
        <f t="shared" ca="1" si="2"/>
        <v>0.5</v>
      </c>
      <c r="I16" s="14">
        <f t="shared" ca="1" si="2"/>
        <v>1</v>
      </c>
      <c r="J16" s="14">
        <f t="shared" ca="1" si="2"/>
        <v>0.66666666666666663</v>
      </c>
      <c r="K16" s="14">
        <f t="shared" ca="1" si="2"/>
        <v>0.76923076923076927</v>
      </c>
      <c r="L16" s="14">
        <f t="shared" ca="1" si="2"/>
        <v>1</v>
      </c>
      <c r="M16" s="14">
        <f t="shared" ca="1" si="2"/>
        <v>0.8571428571428571</v>
      </c>
      <c r="N16" s="14"/>
      <c r="O16" s="14"/>
    </row>
    <row r="17" spans="1:15" x14ac:dyDescent="0.25">
      <c r="A17" s="13"/>
      <c r="B17" s="13"/>
      <c r="C17" s="13"/>
      <c r="D17" s="13"/>
      <c r="E17" s="12"/>
    </row>
    <row r="18" spans="1:15" x14ac:dyDescent="0.25">
      <c r="A18" s="13">
        <f ca="1">OFFSET(Data!$N$3,((ROW(A13)-1)/4),)</f>
        <v>1.675983319178135</v>
      </c>
      <c r="B18" s="13">
        <f ca="1">OFFSET(Data!$N$4,((ROW(A13)-1)/4),)</f>
        <v>2.6561449271882518</v>
      </c>
      <c r="C18" s="13">
        <f ca="1">COUNTIFS(Data!N$14:N$785,"&gt;="&amp;A18,Data!N$14:N$785,"&lt;"&amp;B18)</f>
        <v>77</v>
      </c>
      <c r="D18" s="13">
        <f ca="1">AVERAGEIFS(Data!N$14:N$785,Data!N$14:N$785,"&gt;="&amp;A18,Data!N$14:N$785,"&lt;"&amp;B18)</f>
        <v>2.0683690071427412</v>
      </c>
      <c r="E18" s="12" t="s">
        <v>84</v>
      </c>
      <c r="F18" s="11">
        <f ca="1">COUNTIFS(Data!$C$14:$C$785,"&gt;"&amp;'5%syr-sssv'!$E$5,Data!$N$14:$N$785,"&gt;"&amp;'5%syr-sssv'!$A18,Data!$N$14:$N$785,"&lt;="&amp;'5%syr-sssv'!$B18,Data!$F$14:$F$785,"&gt;"&amp;'5%syr-sssv'!F$1,Data!$F$14:$F$785,"&lt;="&amp;'5%syr-sssv'!F$2)</f>
        <v>0</v>
      </c>
      <c r="G18" s="11">
        <f ca="1">COUNTIFS(Data!$C$14:$C$785,"&gt;"&amp;'5%syr-sssv'!$E$5,Data!$N$14:$N$785,"&gt;"&amp;'5%syr-sssv'!$A18,Data!$N$14:$N$785,"&lt;="&amp;'5%syr-sssv'!$B18,Data!$F$14:$F$785,"&gt;"&amp;'5%syr-sssv'!G$1,Data!$F$14:$F$785,"&lt;="&amp;'5%syr-sssv'!G$2)</f>
        <v>1</v>
      </c>
      <c r="H18" s="11">
        <f ca="1">COUNTIFS(Data!$C$14:$C$785,"&gt;"&amp;'5%syr-sssv'!$E$5,Data!$N$14:$N$785,"&gt;"&amp;'5%syr-sssv'!$A18,Data!$N$14:$N$785,"&lt;="&amp;'5%syr-sssv'!$B18,Data!$F$14:$F$785,"&gt;"&amp;'5%syr-sssv'!H$1,Data!$F$14:$F$785,"&lt;="&amp;'5%syr-sssv'!H$2)</f>
        <v>1</v>
      </c>
      <c r="I18" s="11">
        <f ca="1">COUNTIFS(Data!$C$14:$C$785,"&gt;"&amp;'5%syr-sssv'!$E$5,Data!$N$14:$N$785,"&gt;"&amp;'5%syr-sssv'!$A18,Data!$N$14:$N$785,"&lt;="&amp;'5%syr-sssv'!$B18,Data!$F$14:$F$785,"&gt;"&amp;'5%syr-sssv'!I$1,Data!$F$14:$F$785,"&lt;="&amp;'5%syr-sssv'!I$2)</f>
        <v>3</v>
      </c>
      <c r="J18" s="11">
        <f ca="1">COUNTIFS(Data!$C$14:$C$785,"&gt;"&amp;'5%syr-sssv'!$E$5,Data!$N$14:$N$785,"&gt;"&amp;'5%syr-sssv'!$A18,Data!$N$14:$N$785,"&lt;="&amp;'5%syr-sssv'!$B18,Data!$F$14:$F$785,"&gt;"&amp;'5%syr-sssv'!J$1,Data!$F$14:$F$785,"&lt;="&amp;'5%syr-sssv'!J$2)</f>
        <v>5</v>
      </c>
      <c r="K18" s="11">
        <f ca="1">COUNTIFS(Data!$C$14:$C$785,"&gt;"&amp;'5%syr-sssv'!$E$5,Data!$N$14:$N$785,"&gt;"&amp;'5%syr-sssv'!$A18,Data!$N$14:$N$785,"&lt;="&amp;'5%syr-sssv'!$B18,Data!$F$14:$F$785,"&gt;"&amp;'5%syr-sssv'!K$1,Data!$F$14:$F$785,"&lt;="&amp;'5%syr-sssv'!K$2)</f>
        <v>6</v>
      </c>
      <c r="L18" s="11">
        <f ca="1">COUNTIFS(Data!$C$14:$C$785,"&gt;"&amp;'5%syr-sssv'!$E$5,Data!$N$14:$N$785,"&gt;"&amp;'5%syr-sssv'!$A18,Data!$N$14:$N$785,"&lt;="&amp;'5%syr-sssv'!$B18,Data!$F$14:$F$785,"&gt;"&amp;'5%syr-sssv'!L$1,Data!$F$14:$F$785,"&lt;="&amp;'5%syr-sssv'!L$2)</f>
        <v>7</v>
      </c>
      <c r="M18" s="11">
        <f ca="1">COUNTIFS(Data!$C$14:$C$785,"&gt;"&amp;'5%syr-sssv'!$E$5,Data!$N$14:$N$785,"&gt;"&amp;'5%syr-sssv'!$A18,Data!$N$14:$N$785,"&lt;="&amp;'5%syr-sssv'!$B18,Data!$F$14:$F$785,"&gt;"&amp;'5%syr-sssv'!M$1,Data!$F$14:$F$785,"&lt;="&amp;'5%syr-sssv'!M$2)</f>
        <v>11</v>
      </c>
    </row>
    <row r="19" spans="1:15" x14ac:dyDescent="0.25">
      <c r="D19" s="13"/>
      <c r="E19" s="12" t="s">
        <v>85</v>
      </c>
      <c r="F19" s="11">
        <f ca="1">COUNTIFS(Data!$N$14:$N$785,"&gt;"&amp;'5%syr-sssv'!$A18,Data!$N$14:$N$785,"&lt;="&amp;'5%syr-sssv'!$B18,Data!$F$14:$F$785,"&gt;"&amp;'5%syr-sssv'!F$1,Data!$F$14:$F$785,"&lt;="&amp;'5%syr-sssv'!F$2)</f>
        <v>0</v>
      </c>
      <c r="G19" s="11">
        <f ca="1">COUNTIFS(Data!$N$14:$N$785,"&gt;"&amp;'5%syr-sssv'!$A18,Data!$N$14:$N$785,"&lt;="&amp;'5%syr-sssv'!$B18,Data!$F$14:$F$785,"&gt;"&amp;'5%syr-sssv'!G$1,Data!$F$14:$F$785,"&lt;="&amp;'5%syr-sssv'!G$2)</f>
        <v>2</v>
      </c>
      <c r="H19" s="11">
        <f ca="1">COUNTIFS(Data!$N$14:$N$785,"&gt;"&amp;'5%syr-sssv'!$A18,Data!$N$14:$N$785,"&lt;="&amp;'5%syr-sssv'!$B18,Data!$F$14:$F$785,"&gt;"&amp;'5%syr-sssv'!H$1,Data!$F$14:$F$785,"&lt;="&amp;'5%syr-sssv'!H$2)</f>
        <v>2</v>
      </c>
      <c r="I19" s="11">
        <f ca="1">COUNTIFS(Data!$N$14:$N$785,"&gt;"&amp;'5%syr-sssv'!$A18,Data!$N$14:$N$785,"&lt;="&amp;'5%syr-sssv'!$B18,Data!$F$14:$F$785,"&gt;"&amp;'5%syr-sssv'!I$1,Data!$F$14:$F$785,"&lt;="&amp;'5%syr-sssv'!I$2)</f>
        <v>10</v>
      </c>
      <c r="J19" s="11">
        <f ca="1">COUNTIFS(Data!$N$14:$N$785,"&gt;"&amp;'5%syr-sssv'!$A18,Data!$N$14:$N$785,"&lt;="&amp;'5%syr-sssv'!$B18,Data!$F$14:$F$785,"&gt;"&amp;'5%syr-sssv'!J$1,Data!$F$14:$F$785,"&lt;="&amp;'5%syr-sssv'!J$2)</f>
        <v>11</v>
      </c>
      <c r="K19" s="11">
        <f ca="1">COUNTIFS(Data!$N$14:$N$785,"&gt;"&amp;'5%syr-sssv'!$A18,Data!$N$14:$N$785,"&lt;="&amp;'5%syr-sssv'!$B18,Data!$F$14:$F$785,"&gt;"&amp;'5%syr-sssv'!K$1,Data!$F$14:$F$785,"&lt;="&amp;'5%syr-sssv'!K$2)</f>
        <v>10</v>
      </c>
      <c r="L19" s="11">
        <f ca="1">COUNTIFS(Data!$N$14:$N$785,"&gt;"&amp;'5%syr-sssv'!$A18,Data!$N$14:$N$785,"&lt;="&amp;'5%syr-sssv'!$B18,Data!$F$14:$F$785,"&gt;"&amp;'5%syr-sssv'!L$1,Data!$F$14:$F$785,"&lt;="&amp;'5%syr-sssv'!L$2)</f>
        <v>11</v>
      </c>
      <c r="M19" s="11">
        <f ca="1">COUNTIFS(Data!$N$14:$N$785,"&gt;"&amp;'5%syr-sssv'!$A18,Data!$N$14:$N$785,"&lt;="&amp;'5%syr-sssv'!$B18,Data!$F$14:$F$785,"&gt;"&amp;'5%syr-sssv'!M$1,Data!$F$14:$F$785,"&lt;="&amp;'5%syr-sssv'!M$2)</f>
        <v>13</v>
      </c>
    </row>
    <row r="20" spans="1:15" x14ac:dyDescent="0.25">
      <c r="D20" s="13"/>
      <c r="E20" s="12" t="s">
        <v>86</v>
      </c>
      <c r="F20" s="14" t="str">
        <f t="shared" ref="F20:M20" ca="1" si="3">IFERROR(F18/F19,"--")</f>
        <v>--</v>
      </c>
      <c r="G20" s="14">
        <f t="shared" ca="1" si="3"/>
        <v>0.5</v>
      </c>
      <c r="H20" s="14">
        <f t="shared" ca="1" si="3"/>
        <v>0.5</v>
      </c>
      <c r="I20" s="14">
        <f t="shared" ca="1" si="3"/>
        <v>0.3</v>
      </c>
      <c r="J20" s="14">
        <f t="shared" ca="1" si="3"/>
        <v>0.45454545454545453</v>
      </c>
      <c r="K20" s="14">
        <f t="shared" ca="1" si="3"/>
        <v>0.6</v>
      </c>
      <c r="L20" s="14">
        <f t="shared" ca="1" si="3"/>
        <v>0.63636363636363635</v>
      </c>
      <c r="M20" s="14">
        <f t="shared" ca="1" si="3"/>
        <v>0.84615384615384615</v>
      </c>
      <c r="N20" s="14"/>
      <c r="O20" s="14"/>
    </row>
    <row r="21" spans="1:15" x14ac:dyDescent="0.25">
      <c r="A21" s="13"/>
      <c r="B21" s="13"/>
      <c r="C21" s="13"/>
      <c r="D21" s="13"/>
      <c r="E21" s="12"/>
    </row>
    <row r="22" spans="1:15" x14ac:dyDescent="0.25">
      <c r="A22" s="13">
        <f ca="1">OFFSET(Data!$N$3,((ROW(A17)-1)/4),)</f>
        <v>2.6561449271882518</v>
      </c>
      <c r="B22" s="13">
        <f ca="1">OFFSET(Data!$N$4,((ROW(A17)-1)/4),)</f>
        <v>4.1421054545380569</v>
      </c>
      <c r="C22" s="13">
        <f ca="1">COUNTIFS(Data!N$14:N$785,"&gt;="&amp;A22,Data!N$14:N$785,"&lt;"&amp;B22)</f>
        <v>77</v>
      </c>
      <c r="D22" s="13">
        <f ca="1">AVERAGEIFS(Data!N$14:N$785,Data!N$14:N$785,"&gt;="&amp;A22,Data!N$14:N$785,"&lt;"&amp;B22)</f>
        <v>3.4557047379094961</v>
      </c>
      <c r="E22" s="12" t="s">
        <v>84</v>
      </c>
      <c r="F22" s="11">
        <f ca="1">COUNTIFS(Data!$C$14:$C$785,"&gt;"&amp;'5%syr-sssv'!$E$5,Data!$N$14:$N$785,"&gt;"&amp;'5%syr-sssv'!$A22,Data!$N$14:$N$785,"&lt;="&amp;'5%syr-sssv'!$B22,Data!$F$14:$F$785,"&gt;"&amp;'5%syr-sssv'!F$1,Data!$F$14:$F$785,"&lt;="&amp;'5%syr-sssv'!F$2)</f>
        <v>1</v>
      </c>
      <c r="G22" s="11">
        <f ca="1">COUNTIFS(Data!$C$14:$C$785,"&gt;"&amp;'5%syr-sssv'!$E$5,Data!$N$14:$N$785,"&gt;"&amp;'5%syr-sssv'!$A22,Data!$N$14:$N$785,"&lt;="&amp;'5%syr-sssv'!$B22,Data!$F$14:$F$785,"&gt;"&amp;'5%syr-sssv'!G$1,Data!$F$14:$F$785,"&lt;="&amp;'5%syr-sssv'!G$2)</f>
        <v>0</v>
      </c>
      <c r="H22" s="11">
        <f ca="1">COUNTIFS(Data!$C$14:$C$785,"&gt;"&amp;'5%syr-sssv'!$E$5,Data!$N$14:$N$785,"&gt;"&amp;'5%syr-sssv'!$A22,Data!$N$14:$N$785,"&lt;="&amp;'5%syr-sssv'!$B22,Data!$F$14:$F$785,"&gt;"&amp;'5%syr-sssv'!H$1,Data!$F$14:$F$785,"&lt;="&amp;'5%syr-sssv'!H$2)</f>
        <v>0</v>
      </c>
      <c r="I22" s="11">
        <f ca="1">COUNTIFS(Data!$C$14:$C$785,"&gt;"&amp;'5%syr-sssv'!$E$5,Data!$N$14:$N$785,"&gt;"&amp;'5%syr-sssv'!$A22,Data!$N$14:$N$785,"&lt;="&amp;'5%syr-sssv'!$B22,Data!$F$14:$F$785,"&gt;"&amp;'5%syr-sssv'!I$1,Data!$F$14:$F$785,"&lt;="&amp;'5%syr-sssv'!I$2)</f>
        <v>1</v>
      </c>
      <c r="J22" s="11">
        <f ca="1">COUNTIFS(Data!$C$14:$C$785,"&gt;"&amp;'5%syr-sssv'!$E$5,Data!$N$14:$N$785,"&gt;"&amp;'5%syr-sssv'!$A22,Data!$N$14:$N$785,"&lt;="&amp;'5%syr-sssv'!$B22,Data!$F$14:$F$785,"&gt;"&amp;'5%syr-sssv'!J$1,Data!$F$14:$F$785,"&lt;="&amp;'5%syr-sssv'!J$2)</f>
        <v>4</v>
      </c>
      <c r="K22" s="11">
        <f ca="1">COUNTIFS(Data!$C$14:$C$785,"&gt;"&amp;'5%syr-sssv'!$E$5,Data!$N$14:$N$785,"&gt;"&amp;'5%syr-sssv'!$A22,Data!$N$14:$N$785,"&lt;="&amp;'5%syr-sssv'!$B22,Data!$F$14:$F$785,"&gt;"&amp;'5%syr-sssv'!K$1,Data!$F$14:$F$785,"&lt;="&amp;'5%syr-sssv'!K$2)</f>
        <v>5</v>
      </c>
      <c r="L22" s="11">
        <f ca="1">COUNTIFS(Data!$C$14:$C$785,"&gt;"&amp;'5%syr-sssv'!$E$5,Data!$N$14:$N$785,"&gt;"&amp;'5%syr-sssv'!$A22,Data!$N$14:$N$785,"&lt;="&amp;'5%syr-sssv'!$B22,Data!$F$14:$F$785,"&gt;"&amp;'5%syr-sssv'!L$1,Data!$F$14:$F$785,"&lt;="&amp;'5%syr-sssv'!L$2)</f>
        <v>13</v>
      </c>
      <c r="M22" s="11">
        <f ca="1">COUNTIFS(Data!$C$14:$C$785,"&gt;"&amp;'5%syr-sssv'!$E$5,Data!$N$14:$N$785,"&gt;"&amp;'5%syr-sssv'!$A22,Data!$N$14:$N$785,"&lt;="&amp;'5%syr-sssv'!$B22,Data!$F$14:$F$785,"&gt;"&amp;'5%syr-sssv'!M$1,Data!$F$14:$F$785,"&lt;="&amp;'5%syr-sssv'!M$2)</f>
        <v>11</v>
      </c>
    </row>
    <row r="23" spans="1:15" x14ac:dyDescent="0.25">
      <c r="D23" s="13"/>
      <c r="E23" s="12" t="s">
        <v>85</v>
      </c>
      <c r="F23" s="11">
        <f ca="1">COUNTIFS(Data!$N$14:$N$785,"&gt;"&amp;'5%syr-sssv'!$A22,Data!$N$14:$N$785,"&lt;="&amp;'5%syr-sssv'!$B22,Data!$F$14:$F$785,"&gt;"&amp;'5%syr-sssv'!F$1,Data!$F$14:$F$785,"&lt;="&amp;'5%syr-sssv'!F$2)</f>
        <v>4</v>
      </c>
      <c r="G23" s="11">
        <f ca="1">COUNTIFS(Data!$N$14:$N$785,"&gt;"&amp;'5%syr-sssv'!$A22,Data!$N$14:$N$785,"&lt;="&amp;'5%syr-sssv'!$B22,Data!$F$14:$F$785,"&gt;"&amp;'5%syr-sssv'!G$1,Data!$F$14:$F$785,"&lt;="&amp;'5%syr-sssv'!G$2)</f>
        <v>4</v>
      </c>
      <c r="H23" s="11">
        <f ca="1">COUNTIFS(Data!$N$14:$N$785,"&gt;"&amp;'5%syr-sssv'!$A22,Data!$N$14:$N$785,"&lt;="&amp;'5%syr-sssv'!$B22,Data!$F$14:$F$785,"&gt;"&amp;'5%syr-sssv'!H$1,Data!$F$14:$F$785,"&lt;="&amp;'5%syr-sssv'!H$2)</f>
        <v>4</v>
      </c>
      <c r="I23" s="11">
        <f ca="1">COUNTIFS(Data!$N$14:$N$785,"&gt;"&amp;'5%syr-sssv'!$A22,Data!$N$14:$N$785,"&lt;="&amp;'5%syr-sssv'!$B22,Data!$F$14:$F$785,"&gt;"&amp;'5%syr-sssv'!I$1,Data!$F$14:$F$785,"&lt;="&amp;'5%syr-sssv'!I$2)</f>
        <v>6</v>
      </c>
      <c r="J23" s="11">
        <f ca="1">COUNTIFS(Data!$N$14:$N$785,"&gt;"&amp;'5%syr-sssv'!$A22,Data!$N$14:$N$785,"&lt;="&amp;'5%syr-sssv'!$B22,Data!$F$14:$F$785,"&gt;"&amp;'5%syr-sssv'!J$1,Data!$F$14:$F$785,"&lt;="&amp;'5%syr-sssv'!J$2)</f>
        <v>8</v>
      </c>
      <c r="K23" s="11">
        <f ca="1">COUNTIFS(Data!$N$14:$N$785,"&gt;"&amp;'5%syr-sssv'!$A22,Data!$N$14:$N$785,"&lt;="&amp;'5%syr-sssv'!$B22,Data!$F$14:$F$785,"&gt;"&amp;'5%syr-sssv'!K$1,Data!$F$14:$F$785,"&lt;="&amp;'5%syr-sssv'!K$2)</f>
        <v>8</v>
      </c>
      <c r="L23" s="11">
        <f ca="1">COUNTIFS(Data!$N$14:$N$785,"&gt;"&amp;'5%syr-sssv'!$A22,Data!$N$14:$N$785,"&lt;="&amp;'5%syr-sssv'!$B22,Data!$F$14:$F$785,"&gt;"&amp;'5%syr-sssv'!L$1,Data!$F$14:$F$785,"&lt;="&amp;'5%syr-sssv'!L$2)</f>
        <v>15</v>
      </c>
      <c r="M23" s="11">
        <f ca="1">COUNTIFS(Data!$N$14:$N$785,"&gt;"&amp;'5%syr-sssv'!$A22,Data!$N$14:$N$785,"&lt;="&amp;'5%syr-sssv'!$B22,Data!$F$14:$F$785,"&gt;"&amp;'5%syr-sssv'!M$1,Data!$F$14:$F$785,"&lt;="&amp;'5%syr-sssv'!M$2)</f>
        <v>11</v>
      </c>
    </row>
    <row r="24" spans="1:15" x14ac:dyDescent="0.25">
      <c r="D24" s="13"/>
      <c r="E24" s="12" t="s">
        <v>86</v>
      </c>
      <c r="F24" s="40">
        <f t="shared" ref="F24:M24" ca="1" si="4">IFERROR(F22/F23,"--")</f>
        <v>0.25</v>
      </c>
      <c r="G24" s="40">
        <f t="shared" ca="1" si="4"/>
        <v>0</v>
      </c>
      <c r="H24" s="40">
        <f t="shared" ca="1" si="4"/>
        <v>0</v>
      </c>
      <c r="I24" s="14">
        <f t="shared" ca="1" si="4"/>
        <v>0.16666666666666666</v>
      </c>
      <c r="J24" s="14">
        <f t="shared" ca="1" si="4"/>
        <v>0.5</v>
      </c>
      <c r="K24" s="14">
        <f t="shared" ca="1" si="4"/>
        <v>0.625</v>
      </c>
      <c r="L24" s="14">
        <f t="shared" ca="1" si="4"/>
        <v>0.8666666666666667</v>
      </c>
      <c r="M24" s="14">
        <f t="shared" ca="1" si="4"/>
        <v>1</v>
      </c>
      <c r="N24" s="14"/>
      <c r="O24" s="14"/>
    </row>
    <row r="25" spans="1:15" x14ac:dyDescent="0.25">
      <c r="A25" s="13"/>
      <c r="B25" s="13"/>
      <c r="C25" s="13"/>
      <c r="D25" s="13"/>
      <c r="E25" s="12"/>
    </row>
    <row r="26" spans="1:15" x14ac:dyDescent="0.25">
      <c r="A26" s="13">
        <f ca="1">OFFSET(Data!$N$3,((ROW(A21)-1)/4),)</f>
        <v>4.1421054545380569</v>
      </c>
      <c r="B26" s="13">
        <f ca="1">OFFSET(Data!$N$4,((ROW(A21)-1)/4),)</f>
        <v>5.7632273131154772</v>
      </c>
      <c r="C26" s="13">
        <f ca="1">COUNTIFS(Data!N$14:N$785,"&gt;="&amp;A26,Data!N$14:N$785,"&lt;"&amp;B26)</f>
        <v>78</v>
      </c>
      <c r="D26" s="13">
        <f ca="1">AVERAGEIFS(Data!N$14:N$785,Data!N$14:N$785,"&gt;="&amp;A26,Data!N$14:N$785,"&lt;"&amp;B26)</f>
        <v>5.2065761628278073</v>
      </c>
      <c r="E26" s="12" t="s">
        <v>84</v>
      </c>
      <c r="F26" s="11">
        <f ca="1">COUNTIFS(Data!$C$14:$C$785,"&gt;"&amp;'5%syr-sssv'!$E$5,Data!$N$14:$N$785,"&gt;"&amp;'5%syr-sssv'!$A26,Data!$N$14:$N$785,"&lt;="&amp;'5%syr-sssv'!$B26,Data!$F$14:$F$785,"&gt;"&amp;'5%syr-sssv'!F$1,Data!$F$14:$F$785,"&lt;="&amp;'5%syr-sssv'!F$2)</f>
        <v>1</v>
      </c>
      <c r="G26" s="11">
        <f ca="1">COUNTIFS(Data!$C$14:$C$785,"&gt;"&amp;'5%syr-sssv'!$E$5,Data!$N$14:$N$785,"&gt;"&amp;'5%syr-sssv'!$A26,Data!$N$14:$N$785,"&lt;="&amp;'5%syr-sssv'!$B26,Data!$F$14:$F$785,"&gt;"&amp;'5%syr-sssv'!G$1,Data!$F$14:$F$785,"&lt;="&amp;'5%syr-sssv'!G$2)</f>
        <v>1</v>
      </c>
      <c r="H26" s="11">
        <f ca="1">COUNTIFS(Data!$C$14:$C$785,"&gt;"&amp;'5%syr-sssv'!$E$5,Data!$N$14:$N$785,"&gt;"&amp;'5%syr-sssv'!$A26,Data!$N$14:$N$785,"&lt;="&amp;'5%syr-sssv'!$B26,Data!$F$14:$F$785,"&gt;"&amp;'5%syr-sssv'!H$1,Data!$F$14:$F$785,"&lt;="&amp;'5%syr-sssv'!H$2)</f>
        <v>1</v>
      </c>
      <c r="I26" s="11">
        <f ca="1">COUNTIFS(Data!$C$14:$C$785,"&gt;"&amp;'5%syr-sssv'!$E$5,Data!$N$14:$N$785,"&gt;"&amp;'5%syr-sssv'!$A26,Data!$N$14:$N$785,"&lt;="&amp;'5%syr-sssv'!$B26,Data!$F$14:$F$785,"&gt;"&amp;'5%syr-sssv'!I$1,Data!$F$14:$F$785,"&lt;="&amp;'5%syr-sssv'!I$2)</f>
        <v>3</v>
      </c>
      <c r="J26" s="11">
        <f ca="1">COUNTIFS(Data!$C$14:$C$785,"&gt;"&amp;'5%syr-sssv'!$E$5,Data!$N$14:$N$785,"&gt;"&amp;'5%syr-sssv'!$A26,Data!$N$14:$N$785,"&lt;="&amp;'5%syr-sssv'!$B26,Data!$F$14:$F$785,"&gt;"&amp;'5%syr-sssv'!J$1,Data!$F$14:$F$785,"&lt;="&amp;'5%syr-sssv'!J$2)</f>
        <v>6</v>
      </c>
      <c r="K26" s="11">
        <f ca="1">COUNTIFS(Data!$C$14:$C$785,"&gt;"&amp;'5%syr-sssv'!$E$5,Data!$N$14:$N$785,"&gt;"&amp;'5%syr-sssv'!$A26,Data!$N$14:$N$785,"&lt;="&amp;'5%syr-sssv'!$B26,Data!$F$14:$F$785,"&gt;"&amp;'5%syr-sssv'!K$1,Data!$F$14:$F$785,"&lt;="&amp;'5%syr-sssv'!K$2)</f>
        <v>3</v>
      </c>
      <c r="L26" s="11">
        <f ca="1">COUNTIFS(Data!$C$14:$C$785,"&gt;"&amp;'5%syr-sssv'!$E$5,Data!$N$14:$N$785,"&gt;"&amp;'5%syr-sssv'!$A26,Data!$N$14:$N$785,"&lt;="&amp;'5%syr-sssv'!$B26,Data!$F$14:$F$785,"&gt;"&amp;'5%syr-sssv'!L$1,Data!$F$14:$F$785,"&lt;="&amp;'5%syr-sssv'!L$2)</f>
        <v>4</v>
      </c>
      <c r="M26" s="11">
        <f ca="1">COUNTIFS(Data!$C$14:$C$785,"&gt;"&amp;'5%syr-sssv'!$E$5,Data!$N$14:$N$785,"&gt;"&amp;'5%syr-sssv'!$A26,Data!$N$14:$N$785,"&lt;="&amp;'5%syr-sssv'!$B26,Data!$F$14:$F$785,"&gt;"&amp;'5%syr-sssv'!M$1,Data!$F$14:$F$785,"&lt;="&amp;'5%syr-sssv'!M$2)</f>
        <v>2</v>
      </c>
    </row>
    <row r="27" spans="1:15" x14ac:dyDescent="0.25">
      <c r="D27" s="13"/>
      <c r="E27" s="12" t="s">
        <v>85</v>
      </c>
      <c r="F27" s="11">
        <f ca="1">COUNTIFS(Data!$N$14:$N$785,"&gt;"&amp;'5%syr-sssv'!$A26,Data!$N$14:$N$785,"&lt;="&amp;'5%syr-sssv'!$B26,Data!$F$14:$F$785,"&gt;"&amp;'5%syr-sssv'!F$1,Data!$F$14:$F$785,"&lt;="&amp;'5%syr-sssv'!F$2)</f>
        <v>7</v>
      </c>
      <c r="G27" s="11">
        <f ca="1">COUNTIFS(Data!$N$14:$N$785,"&gt;"&amp;'5%syr-sssv'!$A26,Data!$N$14:$N$785,"&lt;="&amp;'5%syr-sssv'!$B26,Data!$F$14:$F$785,"&gt;"&amp;'5%syr-sssv'!G$1,Data!$F$14:$F$785,"&lt;="&amp;'5%syr-sssv'!G$2)</f>
        <v>21</v>
      </c>
      <c r="H27" s="11">
        <f ca="1">COUNTIFS(Data!$N$14:$N$785,"&gt;"&amp;'5%syr-sssv'!$A26,Data!$N$14:$N$785,"&lt;="&amp;'5%syr-sssv'!$B26,Data!$F$14:$F$785,"&gt;"&amp;'5%syr-sssv'!H$1,Data!$F$14:$F$785,"&lt;="&amp;'5%syr-sssv'!H$2)</f>
        <v>13</v>
      </c>
      <c r="I27" s="11">
        <f ca="1">COUNTIFS(Data!$N$14:$N$785,"&gt;"&amp;'5%syr-sssv'!$A26,Data!$N$14:$N$785,"&lt;="&amp;'5%syr-sssv'!$B26,Data!$F$14:$F$785,"&gt;"&amp;'5%syr-sssv'!I$1,Data!$F$14:$F$785,"&lt;="&amp;'5%syr-sssv'!I$2)</f>
        <v>5</v>
      </c>
      <c r="J27" s="11">
        <f ca="1">COUNTIFS(Data!$N$14:$N$785,"&gt;"&amp;'5%syr-sssv'!$A26,Data!$N$14:$N$785,"&lt;="&amp;'5%syr-sssv'!$B26,Data!$F$14:$F$785,"&gt;"&amp;'5%syr-sssv'!J$1,Data!$F$14:$F$785,"&lt;="&amp;'5%syr-sssv'!J$2)</f>
        <v>10</v>
      </c>
      <c r="K27" s="11">
        <f ca="1">COUNTIFS(Data!$N$14:$N$785,"&gt;"&amp;'5%syr-sssv'!$A26,Data!$N$14:$N$785,"&lt;="&amp;'5%syr-sssv'!$B26,Data!$F$14:$F$785,"&gt;"&amp;'5%syr-sssv'!K$1,Data!$F$14:$F$785,"&lt;="&amp;'5%syr-sssv'!K$2)</f>
        <v>6</v>
      </c>
      <c r="L27" s="11">
        <f ca="1">COUNTIFS(Data!$N$14:$N$785,"&gt;"&amp;'5%syr-sssv'!$A26,Data!$N$14:$N$785,"&lt;="&amp;'5%syr-sssv'!$B26,Data!$F$14:$F$785,"&gt;"&amp;'5%syr-sssv'!L$1,Data!$F$14:$F$785,"&lt;="&amp;'5%syr-sssv'!L$2)</f>
        <v>4</v>
      </c>
      <c r="M27" s="11">
        <f ca="1">COUNTIFS(Data!$N$14:$N$785,"&gt;"&amp;'5%syr-sssv'!$A26,Data!$N$14:$N$785,"&lt;="&amp;'5%syr-sssv'!$B26,Data!$F$14:$F$785,"&gt;"&amp;'5%syr-sssv'!M$1,Data!$F$14:$F$785,"&lt;="&amp;'5%syr-sssv'!M$2)</f>
        <v>2</v>
      </c>
    </row>
    <row r="28" spans="1:15" x14ac:dyDescent="0.25">
      <c r="D28" s="13"/>
      <c r="E28" s="12" t="s">
        <v>86</v>
      </c>
      <c r="F28" s="14">
        <f t="shared" ref="F28:M28" ca="1" si="5">IFERROR(F26/F27,"--")</f>
        <v>0.14285714285714285</v>
      </c>
      <c r="G28" s="14">
        <f t="shared" ca="1" si="5"/>
        <v>4.7619047619047616E-2</v>
      </c>
      <c r="H28" s="14">
        <f t="shared" ca="1" si="5"/>
        <v>7.6923076923076927E-2</v>
      </c>
      <c r="I28" s="14">
        <f t="shared" ca="1" si="5"/>
        <v>0.6</v>
      </c>
      <c r="J28" s="14">
        <f t="shared" ca="1" si="5"/>
        <v>0.6</v>
      </c>
      <c r="K28" s="14">
        <f t="shared" ca="1" si="5"/>
        <v>0.5</v>
      </c>
      <c r="L28" s="14">
        <f t="shared" ca="1" si="5"/>
        <v>1</v>
      </c>
      <c r="M28" s="14">
        <f t="shared" ca="1" si="5"/>
        <v>1</v>
      </c>
      <c r="N28" s="14"/>
      <c r="O28" s="14"/>
    </row>
    <row r="29" spans="1:15" x14ac:dyDescent="0.25">
      <c r="A29" s="13"/>
      <c r="B29" s="13"/>
      <c r="C29" s="13"/>
      <c r="D29" s="13"/>
      <c r="E29" s="12"/>
    </row>
    <row r="30" spans="1:15" x14ac:dyDescent="0.25">
      <c r="A30" s="13">
        <f ca="1">OFFSET(Data!$N$3,((ROW(A25)-1)/4),)</f>
        <v>5.7632273131154772</v>
      </c>
      <c r="B30" s="13">
        <f ca="1">OFFSET(Data!$N$4,((ROW(A25)-1)/4),)</f>
        <v>6.8348329323190944</v>
      </c>
      <c r="C30" s="13">
        <f ca="1">COUNTIFS(Data!N$14:N$785,"&gt;="&amp;A30,Data!N$14:N$785,"&lt;"&amp;B30)</f>
        <v>77</v>
      </c>
      <c r="D30" s="13">
        <f ca="1">AVERAGEIFS(Data!N$14:N$785,Data!N$14:N$785,"&gt;="&amp;A30,Data!N$14:N$785,"&lt;"&amp;B30)</f>
        <v>6.2773576675648419</v>
      </c>
      <c r="E30" s="12" t="s">
        <v>84</v>
      </c>
      <c r="F30" s="11">
        <f ca="1">COUNTIFS(Data!$C$14:$C$785,"&gt;"&amp;'5%syr-sssv'!$E$5,Data!$N$14:$N$785,"&gt;"&amp;'5%syr-sssv'!$A30,Data!$N$14:$N$785,"&lt;="&amp;'5%syr-sssv'!$B30,Data!$F$14:$F$785,"&gt;"&amp;'5%syr-sssv'!F$1,Data!$F$14:$F$785,"&lt;="&amp;'5%syr-sssv'!F$2)</f>
        <v>1</v>
      </c>
      <c r="G30" s="11">
        <f ca="1">COUNTIFS(Data!$C$14:$C$785,"&gt;"&amp;'5%syr-sssv'!$E$5,Data!$N$14:$N$785,"&gt;"&amp;'5%syr-sssv'!$A30,Data!$N$14:$N$785,"&lt;="&amp;'5%syr-sssv'!$B30,Data!$F$14:$F$785,"&gt;"&amp;'5%syr-sssv'!G$1,Data!$F$14:$F$785,"&lt;="&amp;'5%syr-sssv'!G$2)</f>
        <v>1</v>
      </c>
      <c r="H30" s="11">
        <f ca="1">COUNTIFS(Data!$C$14:$C$785,"&gt;"&amp;'5%syr-sssv'!$E$5,Data!$N$14:$N$785,"&gt;"&amp;'5%syr-sssv'!$A30,Data!$N$14:$N$785,"&lt;="&amp;'5%syr-sssv'!$B30,Data!$F$14:$F$785,"&gt;"&amp;'5%syr-sssv'!H$1,Data!$F$14:$F$785,"&lt;="&amp;'5%syr-sssv'!H$2)</f>
        <v>2</v>
      </c>
      <c r="I30" s="11">
        <f ca="1">COUNTIFS(Data!$C$14:$C$785,"&gt;"&amp;'5%syr-sssv'!$E$5,Data!$N$14:$N$785,"&gt;"&amp;'5%syr-sssv'!$A30,Data!$N$14:$N$785,"&lt;="&amp;'5%syr-sssv'!$B30,Data!$F$14:$F$785,"&gt;"&amp;'5%syr-sssv'!I$1,Data!$F$14:$F$785,"&lt;="&amp;'5%syr-sssv'!I$2)</f>
        <v>1</v>
      </c>
      <c r="J30" s="11">
        <f ca="1">COUNTIFS(Data!$C$14:$C$785,"&gt;"&amp;'5%syr-sssv'!$E$5,Data!$N$14:$N$785,"&gt;"&amp;'5%syr-sssv'!$A30,Data!$N$14:$N$785,"&lt;="&amp;'5%syr-sssv'!$B30,Data!$F$14:$F$785,"&gt;"&amp;'5%syr-sssv'!J$1,Data!$F$14:$F$785,"&lt;="&amp;'5%syr-sssv'!J$2)</f>
        <v>4</v>
      </c>
      <c r="K30" s="11">
        <f ca="1">COUNTIFS(Data!$C$14:$C$785,"&gt;"&amp;'5%syr-sssv'!$E$5,Data!$N$14:$N$785,"&gt;"&amp;'5%syr-sssv'!$A30,Data!$N$14:$N$785,"&lt;="&amp;'5%syr-sssv'!$B30,Data!$F$14:$F$785,"&gt;"&amp;'5%syr-sssv'!K$1,Data!$F$14:$F$785,"&lt;="&amp;'5%syr-sssv'!K$2)</f>
        <v>2</v>
      </c>
      <c r="L30" s="11">
        <f ca="1">COUNTIFS(Data!$C$14:$C$785,"&gt;"&amp;'5%syr-sssv'!$E$5,Data!$N$14:$N$785,"&gt;"&amp;'5%syr-sssv'!$A30,Data!$N$14:$N$785,"&lt;="&amp;'5%syr-sssv'!$B30,Data!$F$14:$F$785,"&gt;"&amp;'5%syr-sssv'!L$1,Data!$F$14:$F$785,"&lt;="&amp;'5%syr-sssv'!L$2)</f>
        <v>4</v>
      </c>
      <c r="M30" s="11">
        <f ca="1">COUNTIFS(Data!$C$14:$C$785,"&gt;"&amp;'5%syr-sssv'!$E$5,Data!$N$14:$N$785,"&gt;"&amp;'5%syr-sssv'!$A30,Data!$N$14:$N$785,"&lt;="&amp;'5%syr-sssv'!$B30,Data!$F$14:$F$785,"&gt;"&amp;'5%syr-sssv'!M$1,Data!$F$14:$F$785,"&lt;="&amp;'5%syr-sssv'!M$2)</f>
        <v>2</v>
      </c>
    </row>
    <row r="31" spans="1:15" x14ac:dyDescent="0.25">
      <c r="D31" s="13"/>
      <c r="E31" s="12" t="s">
        <v>85</v>
      </c>
      <c r="F31" s="11">
        <f ca="1">COUNTIFS(Data!$N$14:$N$785,"&gt;"&amp;'5%syr-sssv'!$A30,Data!$N$14:$N$785,"&lt;="&amp;'5%syr-sssv'!$B30,Data!$F$14:$F$785,"&gt;"&amp;'5%syr-sssv'!F$1,Data!$F$14:$F$785,"&lt;="&amp;'5%syr-sssv'!F$2)</f>
        <v>9</v>
      </c>
      <c r="G31" s="11">
        <f ca="1">COUNTIFS(Data!$N$14:$N$785,"&gt;"&amp;'5%syr-sssv'!$A30,Data!$N$14:$N$785,"&lt;="&amp;'5%syr-sssv'!$B30,Data!$F$14:$F$785,"&gt;"&amp;'5%syr-sssv'!G$1,Data!$F$14:$F$785,"&lt;="&amp;'5%syr-sssv'!G$2)</f>
        <v>13</v>
      </c>
      <c r="H31" s="11">
        <f ca="1">COUNTIFS(Data!$N$14:$N$785,"&gt;"&amp;'5%syr-sssv'!$A30,Data!$N$14:$N$785,"&lt;="&amp;'5%syr-sssv'!$B30,Data!$F$14:$F$785,"&gt;"&amp;'5%syr-sssv'!H$1,Data!$F$14:$F$785,"&lt;="&amp;'5%syr-sssv'!H$2)</f>
        <v>11</v>
      </c>
      <c r="I31" s="11">
        <f ca="1">COUNTIFS(Data!$N$14:$N$785,"&gt;"&amp;'5%syr-sssv'!$A30,Data!$N$14:$N$785,"&lt;="&amp;'5%syr-sssv'!$B30,Data!$F$14:$F$785,"&gt;"&amp;'5%syr-sssv'!I$1,Data!$F$14:$F$785,"&lt;="&amp;'5%syr-sssv'!I$2)</f>
        <v>7</v>
      </c>
      <c r="J31" s="11">
        <f ca="1">COUNTIFS(Data!$N$14:$N$785,"&gt;"&amp;'5%syr-sssv'!$A30,Data!$N$14:$N$785,"&lt;="&amp;'5%syr-sssv'!$B30,Data!$F$14:$F$785,"&gt;"&amp;'5%syr-sssv'!J$1,Data!$F$14:$F$785,"&lt;="&amp;'5%syr-sssv'!J$2)</f>
        <v>8</v>
      </c>
      <c r="K31" s="11">
        <f ca="1">COUNTIFS(Data!$N$14:$N$785,"&gt;"&amp;'5%syr-sssv'!$A30,Data!$N$14:$N$785,"&lt;="&amp;'5%syr-sssv'!$B30,Data!$F$14:$F$785,"&gt;"&amp;'5%syr-sssv'!K$1,Data!$F$14:$F$785,"&lt;="&amp;'5%syr-sssv'!K$2)</f>
        <v>2</v>
      </c>
      <c r="L31" s="11">
        <f ca="1">COUNTIFS(Data!$N$14:$N$785,"&gt;"&amp;'5%syr-sssv'!$A30,Data!$N$14:$N$785,"&lt;="&amp;'5%syr-sssv'!$B30,Data!$F$14:$F$785,"&gt;"&amp;'5%syr-sssv'!L$1,Data!$F$14:$F$785,"&lt;="&amp;'5%syr-sssv'!L$2)</f>
        <v>6</v>
      </c>
      <c r="M31" s="11">
        <f ca="1">COUNTIFS(Data!$N$14:$N$785,"&gt;"&amp;'5%syr-sssv'!$A30,Data!$N$14:$N$785,"&lt;="&amp;'5%syr-sssv'!$B30,Data!$F$14:$F$785,"&gt;"&amp;'5%syr-sssv'!M$1,Data!$F$14:$F$785,"&lt;="&amp;'5%syr-sssv'!M$2)</f>
        <v>4</v>
      </c>
    </row>
    <row r="32" spans="1:15" x14ac:dyDescent="0.25">
      <c r="D32" s="13"/>
      <c r="E32" s="12" t="s">
        <v>86</v>
      </c>
      <c r="F32" s="14">
        <f t="shared" ref="F32:M32" ca="1" si="6">IFERROR(F30/F31,"--")</f>
        <v>0.1111111111111111</v>
      </c>
      <c r="G32" s="14">
        <f t="shared" ca="1" si="6"/>
        <v>7.6923076923076927E-2</v>
      </c>
      <c r="H32" s="14">
        <f t="shared" ca="1" si="6"/>
        <v>0.18181818181818182</v>
      </c>
      <c r="I32" s="14">
        <f t="shared" ca="1" si="6"/>
        <v>0.14285714285714285</v>
      </c>
      <c r="J32" s="14">
        <f t="shared" ca="1" si="6"/>
        <v>0.5</v>
      </c>
      <c r="K32" s="14">
        <f t="shared" ca="1" si="6"/>
        <v>1</v>
      </c>
      <c r="L32" s="14">
        <f t="shared" ca="1" si="6"/>
        <v>0.66666666666666663</v>
      </c>
      <c r="M32" s="14">
        <f t="shared" ca="1" si="6"/>
        <v>0.5</v>
      </c>
      <c r="N32" s="14"/>
      <c r="O32" s="14"/>
    </row>
    <row r="33" spans="1:15" x14ac:dyDescent="0.25">
      <c r="A33" s="13"/>
      <c r="B33" s="13"/>
      <c r="C33" s="13"/>
      <c r="D33" s="13"/>
      <c r="E33" s="12"/>
    </row>
    <row r="34" spans="1:15" x14ac:dyDescent="0.25">
      <c r="A34" s="13">
        <f ca="1">OFFSET(Data!$N$3,((ROW(A29)-1)/4),)</f>
        <v>6.8348329323190944</v>
      </c>
      <c r="B34" s="13">
        <f ca="1">OFFSET(Data!$N$4,((ROW(A29)-1)/4),)</f>
        <v>7.8895391341096062</v>
      </c>
      <c r="C34" s="13">
        <f ca="1">COUNTIFS(Data!N$14:N$785,"&gt;="&amp;A34,Data!N$14:N$785,"&lt;"&amp;B34)</f>
        <v>77</v>
      </c>
      <c r="D34" s="13">
        <f ca="1">AVERAGEIFS(Data!N$14:N$785,Data!N$14:N$785,"&gt;="&amp;A34,Data!N$14:N$785,"&lt;"&amp;B34)</f>
        <v>7.2938812201186032</v>
      </c>
      <c r="E34" s="12" t="s">
        <v>84</v>
      </c>
      <c r="F34" s="11">
        <f ca="1">COUNTIFS(Data!$C$14:$C$785,"&gt;"&amp;'5%syr-sssv'!$E$5,Data!$N$14:$N$785,"&gt;"&amp;'5%syr-sssv'!$A34,Data!$N$14:$N$785,"&lt;="&amp;'5%syr-sssv'!$B34,Data!$F$14:$F$785,"&gt;"&amp;'5%syr-sssv'!F$1,Data!$F$14:$F$785,"&lt;="&amp;'5%syr-sssv'!F$2)</f>
        <v>0</v>
      </c>
      <c r="G34" s="11">
        <f ca="1">COUNTIFS(Data!$C$14:$C$785,"&gt;"&amp;'5%syr-sssv'!$E$5,Data!$N$14:$N$785,"&gt;"&amp;'5%syr-sssv'!$A34,Data!$N$14:$N$785,"&lt;="&amp;'5%syr-sssv'!$B34,Data!$F$14:$F$785,"&gt;"&amp;'5%syr-sssv'!G$1,Data!$F$14:$F$785,"&lt;="&amp;'5%syr-sssv'!G$2)</f>
        <v>1</v>
      </c>
      <c r="H34" s="11">
        <f ca="1">COUNTIFS(Data!$C$14:$C$785,"&gt;"&amp;'5%syr-sssv'!$E$5,Data!$N$14:$N$785,"&gt;"&amp;'5%syr-sssv'!$A34,Data!$N$14:$N$785,"&lt;="&amp;'5%syr-sssv'!$B34,Data!$F$14:$F$785,"&gt;"&amp;'5%syr-sssv'!H$1,Data!$F$14:$F$785,"&lt;="&amp;'5%syr-sssv'!H$2)</f>
        <v>3</v>
      </c>
      <c r="I34" s="11">
        <f ca="1">COUNTIFS(Data!$C$14:$C$785,"&gt;"&amp;'5%syr-sssv'!$E$5,Data!$N$14:$N$785,"&gt;"&amp;'5%syr-sssv'!$A34,Data!$N$14:$N$785,"&lt;="&amp;'5%syr-sssv'!$B34,Data!$F$14:$F$785,"&gt;"&amp;'5%syr-sssv'!I$1,Data!$F$14:$F$785,"&lt;="&amp;'5%syr-sssv'!I$2)</f>
        <v>7</v>
      </c>
      <c r="J34" s="11">
        <f ca="1">COUNTIFS(Data!$C$14:$C$785,"&gt;"&amp;'5%syr-sssv'!$E$5,Data!$N$14:$N$785,"&gt;"&amp;'5%syr-sssv'!$A34,Data!$N$14:$N$785,"&lt;="&amp;'5%syr-sssv'!$B34,Data!$F$14:$F$785,"&gt;"&amp;'5%syr-sssv'!J$1,Data!$F$14:$F$785,"&lt;="&amp;'5%syr-sssv'!J$2)</f>
        <v>2</v>
      </c>
      <c r="K34" s="11">
        <f ca="1">COUNTIFS(Data!$C$14:$C$785,"&gt;"&amp;'5%syr-sssv'!$E$5,Data!$N$14:$N$785,"&gt;"&amp;'5%syr-sssv'!$A34,Data!$N$14:$N$785,"&lt;="&amp;'5%syr-sssv'!$B34,Data!$F$14:$F$785,"&gt;"&amp;'5%syr-sssv'!K$1,Data!$F$14:$F$785,"&lt;="&amp;'5%syr-sssv'!K$2)</f>
        <v>5</v>
      </c>
      <c r="L34" s="11">
        <f ca="1">COUNTIFS(Data!$C$14:$C$785,"&gt;"&amp;'5%syr-sssv'!$E$5,Data!$N$14:$N$785,"&gt;"&amp;'5%syr-sssv'!$A34,Data!$N$14:$N$785,"&lt;="&amp;'5%syr-sssv'!$B34,Data!$F$14:$F$785,"&gt;"&amp;'5%syr-sssv'!L$1,Data!$F$14:$F$785,"&lt;="&amp;'5%syr-sssv'!L$2)</f>
        <v>0</v>
      </c>
      <c r="M34" s="11">
        <f ca="1">COUNTIFS(Data!$C$14:$C$785,"&gt;"&amp;'5%syr-sssv'!$E$5,Data!$N$14:$N$785,"&gt;"&amp;'5%syr-sssv'!$A34,Data!$N$14:$N$785,"&lt;="&amp;'5%syr-sssv'!$B34,Data!$F$14:$F$785,"&gt;"&amp;'5%syr-sssv'!M$1,Data!$F$14:$F$785,"&lt;="&amp;'5%syr-sssv'!M$2)</f>
        <v>1</v>
      </c>
    </row>
    <row r="35" spans="1:15" x14ac:dyDescent="0.25">
      <c r="D35" s="13"/>
      <c r="E35" s="12" t="s">
        <v>85</v>
      </c>
      <c r="F35" s="11">
        <f ca="1">COUNTIFS(Data!$N$14:$N$785,"&gt;"&amp;'5%syr-sssv'!$A34,Data!$N$14:$N$785,"&lt;="&amp;'5%syr-sssv'!$B34,Data!$F$14:$F$785,"&gt;"&amp;'5%syr-sssv'!F$1,Data!$F$14:$F$785,"&lt;="&amp;'5%syr-sssv'!F$2)</f>
        <v>6</v>
      </c>
      <c r="G35" s="11">
        <f ca="1">COUNTIFS(Data!$N$14:$N$785,"&gt;"&amp;'5%syr-sssv'!$A34,Data!$N$14:$N$785,"&lt;="&amp;'5%syr-sssv'!$B34,Data!$F$14:$F$785,"&gt;"&amp;'5%syr-sssv'!G$1,Data!$F$14:$F$785,"&lt;="&amp;'5%syr-sssv'!G$2)</f>
        <v>14</v>
      </c>
      <c r="H35" s="11">
        <f ca="1">COUNTIFS(Data!$N$14:$N$785,"&gt;"&amp;'5%syr-sssv'!$A34,Data!$N$14:$N$785,"&lt;="&amp;'5%syr-sssv'!$B34,Data!$F$14:$F$785,"&gt;"&amp;'5%syr-sssv'!H$1,Data!$F$14:$F$785,"&lt;="&amp;'5%syr-sssv'!H$2)</f>
        <v>14</v>
      </c>
      <c r="I35" s="11">
        <f ca="1">COUNTIFS(Data!$N$14:$N$785,"&gt;"&amp;'5%syr-sssv'!$A34,Data!$N$14:$N$785,"&lt;="&amp;'5%syr-sssv'!$B34,Data!$F$14:$F$785,"&gt;"&amp;'5%syr-sssv'!I$1,Data!$F$14:$F$785,"&lt;="&amp;'5%syr-sssv'!I$2)</f>
        <v>17</v>
      </c>
      <c r="J35" s="11">
        <f ca="1">COUNTIFS(Data!$N$14:$N$785,"&gt;"&amp;'5%syr-sssv'!$A34,Data!$N$14:$N$785,"&lt;="&amp;'5%syr-sssv'!$B34,Data!$F$14:$F$785,"&gt;"&amp;'5%syr-sssv'!J$1,Data!$F$14:$F$785,"&lt;="&amp;'5%syr-sssv'!J$2)</f>
        <v>5</v>
      </c>
      <c r="K35" s="11">
        <f ca="1">COUNTIFS(Data!$N$14:$N$785,"&gt;"&amp;'5%syr-sssv'!$A34,Data!$N$14:$N$785,"&lt;="&amp;'5%syr-sssv'!$B34,Data!$F$14:$F$785,"&gt;"&amp;'5%syr-sssv'!K$1,Data!$F$14:$F$785,"&lt;="&amp;'5%syr-sssv'!K$2)</f>
        <v>7</v>
      </c>
      <c r="L35" s="11">
        <f ca="1">COUNTIFS(Data!$N$14:$N$785,"&gt;"&amp;'5%syr-sssv'!$A34,Data!$N$14:$N$785,"&lt;="&amp;'5%syr-sssv'!$B34,Data!$F$14:$F$785,"&gt;"&amp;'5%syr-sssv'!L$1,Data!$F$14:$F$785,"&lt;="&amp;'5%syr-sssv'!L$2)</f>
        <v>3</v>
      </c>
      <c r="M35" s="11">
        <f ca="1">COUNTIFS(Data!$N$14:$N$785,"&gt;"&amp;'5%syr-sssv'!$A34,Data!$N$14:$N$785,"&lt;="&amp;'5%syr-sssv'!$B34,Data!$F$14:$F$785,"&gt;"&amp;'5%syr-sssv'!M$1,Data!$F$14:$F$785,"&lt;="&amp;'5%syr-sssv'!M$2)</f>
        <v>2</v>
      </c>
    </row>
    <row r="36" spans="1:15" x14ac:dyDescent="0.25">
      <c r="D36" s="13"/>
      <c r="E36" s="12" t="s">
        <v>86</v>
      </c>
      <c r="F36" s="14">
        <f t="shared" ref="F36:M36" ca="1" si="7">IFERROR(F34/F35,"--")</f>
        <v>0</v>
      </c>
      <c r="G36" s="14">
        <f t="shared" ca="1" si="7"/>
        <v>7.1428571428571425E-2</v>
      </c>
      <c r="H36" s="14">
        <f t="shared" ca="1" si="7"/>
        <v>0.21428571428571427</v>
      </c>
      <c r="I36" s="14">
        <f t="shared" ca="1" si="7"/>
        <v>0.41176470588235292</v>
      </c>
      <c r="J36" s="14">
        <f t="shared" ca="1" si="7"/>
        <v>0.4</v>
      </c>
      <c r="K36" s="14">
        <f t="shared" ca="1" si="7"/>
        <v>0.7142857142857143</v>
      </c>
      <c r="L36" s="14">
        <f t="shared" ca="1" si="7"/>
        <v>0</v>
      </c>
      <c r="M36" s="14">
        <f t="shared" ca="1" si="7"/>
        <v>0.5</v>
      </c>
      <c r="N36" s="14"/>
      <c r="O36" s="14"/>
    </row>
    <row r="37" spans="1:15" x14ac:dyDescent="0.25">
      <c r="A37" s="13"/>
      <c r="B37" s="13"/>
      <c r="C37" s="13"/>
      <c r="D37" s="13"/>
      <c r="E37" s="12"/>
    </row>
    <row r="38" spans="1:15" x14ac:dyDescent="0.25">
      <c r="D38" s="13"/>
      <c r="E38" s="12"/>
      <c r="F38" s="14"/>
      <c r="G38" s="14"/>
      <c r="H38" s="14"/>
      <c r="I38" s="14"/>
      <c r="J38" s="14"/>
      <c r="K38" s="14"/>
      <c r="L38" s="14"/>
      <c r="M38" s="14"/>
      <c r="N38" s="14"/>
    </row>
    <row r="39" spans="1:15" x14ac:dyDescent="0.25">
      <c r="A39" s="16" t="s">
        <v>90</v>
      </c>
      <c r="B39" s="16" t="s">
        <v>91</v>
      </c>
      <c r="C39" s="16" t="s">
        <v>96</v>
      </c>
      <c r="D39" s="13"/>
      <c r="E39" s="12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x14ac:dyDescent="0.25">
      <c r="A40" s="17">
        <f>I70</f>
        <v>-4.0795775423578921E-2</v>
      </c>
      <c r="B40" s="17">
        <f>I71</f>
        <v>2.9556330378762392</v>
      </c>
      <c r="C40" s="17">
        <f>I69</f>
        <v>0.32211726523498696</v>
      </c>
      <c r="D40" s="13"/>
      <c r="E40" s="11" t="s">
        <v>95</v>
      </c>
      <c r="F40" s="13">
        <f ca="1">SUM(F43:F87)</f>
        <v>1.0892459457310046</v>
      </c>
      <c r="G40" s="14"/>
      <c r="H40" s="14"/>
      <c r="I40" s="14"/>
      <c r="J40" s="14"/>
      <c r="K40" s="14"/>
      <c r="L40" s="14"/>
      <c r="M40" s="14"/>
      <c r="N40" s="14"/>
      <c r="O40" s="14"/>
    </row>
    <row r="42" spans="1:15" x14ac:dyDescent="0.25">
      <c r="A42" s="16" t="s">
        <v>87</v>
      </c>
      <c r="B42" s="16" t="s">
        <v>88</v>
      </c>
      <c r="C42" s="16" t="s">
        <v>92</v>
      </c>
      <c r="D42" s="16" t="s">
        <v>89</v>
      </c>
      <c r="E42" s="16" t="s">
        <v>93</v>
      </c>
      <c r="F42" s="16" t="s">
        <v>94</v>
      </c>
    </row>
    <row r="43" spans="1:15" x14ac:dyDescent="0.25">
      <c r="A43" s="13">
        <f ca="1">D$6</f>
        <v>0.4039494497522152</v>
      </c>
      <c r="B43" s="30">
        <f ca="1">OFFSET($F$4,0,ROW(A1)-1)</f>
        <v>1.1606717838905437E-2</v>
      </c>
      <c r="C43" s="11">
        <f ca="1">A43*$A$40+B43*$B$40+$C$40</f>
        <v>0.33994303290639372</v>
      </c>
      <c r="D43" s="14">
        <f ca="1">OFFSET($F$8,0,ROW(A1)-1)</f>
        <v>0.8571428571428571</v>
      </c>
      <c r="E43" s="13">
        <f t="shared" ref="E43:E44" ca="1" si="8">IFERROR(C43-D43,0)</f>
        <v>-0.51719982423646338</v>
      </c>
      <c r="F43" s="13">
        <f ca="1">E43^2</f>
        <v>0.26749565819022864</v>
      </c>
    </row>
    <row r="44" spans="1:15" x14ac:dyDescent="0.25">
      <c r="A44" s="13">
        <f t="shared" ref="A44:A48" ca="1" si="9">D$6</f>
        <v>0.4039494497522152</v>
      </c>
      <c r="B44" s="30">
        <f ca="1">OFFSET($F$4,0,ROW(A2)-1)</f>
        <v>3.9815214318135353E-2</v>
      </c>
      <c r="C44" s="11">
        <f t="shared" ref="C44:C48" ca="1" si="10">A44*$A$40+B44*$B$40+$C$40</f>
        <v>0.42331699704922121</v>
      </c>
      <c r="D44" s="14">
        <v>0.43</v>
      </c>
      <c r="E44" s="13">
        <f t="shared" ca="1" si="8"/>
        <v>-6.6830029507787825E-3</v>
      </c>
      <c r="F44" s="13">
        <f t="shared" ref="F44:F48" ca="1" si="11">E44^2</f>
        <v>4.4662528440117911E-5</v>
      </c>
    </row>
    <row r="45" spans="1:15" x14ac:dyDescent="0.25">
      <c r="A45" s="13">
        <f t="shared" ca="1" si="9"/>
        <v>0.4039494497522152</v>
      </c>
      <c r="B45" s="30">
        <f ca="1">OFFSET($F$4,0,ROW(A5)-1)</f>
        <v>0.11399665047551526</v>
      </c>
      <c r="C45" s="11">
        <f t="shared" ca="1" si="10"/>
        <v>0.64257010055308028</v>
      </c>
      <c r="D45" s="14">
        <f ca="1">OFFSET($F$8,0,ROW(A5)-1)</f>
        <v>0.5</v>
      </c>
      <c r="E45" s="13">
        <f t="shared" ref="E45:E87" ca="1" si="12">IFERROR(C45-D45,0)</f>
        <v>0.14257010055308028</v>
      </c>
      <c r="F45" s="13">
        <f t="shared" ca="1" si="11"/>
        <v>2.0326233571715421E-2</v>
      </c>
    </row>
    <row r="46" spans="1:15" x14ac:dyDescent="0.25">
      <c r="A46" s="13">
        <f t="shared" ca="1" si="9"/>
        <v>0.4039494497522152</v>
      </c>
      <c r="B46" s="30">
        <f ca="1">OFFSET($F$4,0,ROW(A6)-1)</f>
        <v>0.14412718978499217</v>
      </c>
      <c r="C46" s="11">
        <f t="shared" ca="1" si="10"/>
        <v>0.73162491798519902</v>
      </c>
      <c r="D46" s="14">
        <f ca="1">OFFSET($F$8,0,ROW(A6)-1)</f>
        <v>0.5714285714285714</v>
      </c>
      <c r="E46" s="13">
        <f t="shared" ca="1" si="12"/>
        <v>0.16019634655662762</v>
      </c>
      <c r="F46" s="13">
        <f t="shared" ca="1" si="11"/>
        <v>2.5662869450091139E-2</v>
      </c>
    </row>
    <row r="47" spans="1:15" x14ac:dyDescent="0.25">
      <c r="A47" s="13">
        <f t="shared" ca="1" si="9"/>
        <v>0.4039494497522152</v>
      </c>
      <c r="B47" s="30">
        <f ca="1">OFFSET($F$4,0,ROW(A7)-1)</f>
        <v>0.18164747268895695</v>
      </c>
      <c r="C47" s="11">
        <f t="shared" ca="1" si="10"/>
        <v>0.84252110572662042</v>
      </c>
      <c r="D47" s="14">
        <f ca="1">OFFSET($F$8,0,ROW(A7)-1)</f>
        <v>0.875</v>
      </c>
      <c r="E47" s="13">
        <f t="shared" ca="1" si="12"/>
        <v>-3.2478894273379577E-2</v>
      </c>
      <c r="F47" s="13">
        <f t="shared" ca="1" si="11"/>
        <v>1.0548785732213688E-3</v>
      </c>
    </row>
    <row r="48" spans="1:15" x14ac:dyDescent="0.25">
      <c r="A48" s="13">
        <f t="shared" ca="1" si="9"/>
        <v>0.4039494497522152</v>
      </c>
      <c r="B48" s="30">
        <f ca="1">OFFSET($F$4,0,ROW(A8)-1)</f>
        <v>0.25143223972474288</v>
      </c>
      <c r="C48" s="11">
        <f t="shared" ca="1" si="10"/>
        <v>1.0487792687180861</v>
      </c>
      <c r="D48" s="14">
        <f ca="1">OFFSET($F$8,0,ROW(A8)-1)</f>
        <v>0.875</v>
      </c>
      <c r="E48" s="13">
        <f t="shared" ca="1" si="12"/>
        <v>0.17377926871808613</v>
      </c>
      <c r="F48" s="13">
        <f t="shared" ca="1" si="11"/>
        <v>3.0199234236192789E-2</v>
      </c>
    </row>
    <row r="49" spans="1:17" x14ac:dyDescent="0.25">
      <c r="A49" s="13">
        <f t="shared" ref="A49:A55" ca="1" si="13">D$10</f>
        <v>0.73270912394388954</v>
      </c>
      <c r="B49" s="30">
        <v>3.9815214318135353E-2</v>
      </c>
      <c r="C49" s="11">
        <f t="shared" ref="C49:C55" ca="1" si="14">A49*$A$40+B49*$B$40+$C$40</f>
        <v>0.40990499121256874</v>
      </c>
      <c r="D49" s="14">
        <f t="shared" ref="D49:D55" ca="1" si="15">OFFSET($F$12,0,ROW(A2)-1)</f>
        <v>0.2</v>
      </c>
      <c r="E49" s="13">
        <f t="shared" ca="1" si="12"/>
        <v>0.20990499121256873</v>
      </c>
      <c r="F49" s="13">
        <f t="shared" ref="F49:F55" ca="1" si="16">E49^2</f>
        <v>4.4060105335948556E-2</v>
      </c>
    </row>
    <row r="50" spans="1:17" x14ac:dyDescent="0.25">
      <c r="A50" s="13">
        <f t="shared" ca="1" si="13"/>
        <v>0.73270912394388954</v>
      </c>
      <c r="B50" s="30">
        <v>6.1583273935066636E-2</v>
      </c>
      <c r="C50" s="11">
        <f t="shared" ca="1" si="14"/>
        <v>0.47424338738683042</v>
      </c>
      <c r="D50" s="14">
        <f t="shared" ca="1" si="15"/>
        <v>0.5</v>
      </c>
      <c r="E50" s="13">
        <f t="shared" ca="1" si="12"/>
        <v>-2.5756612613169583E-2</v>
      </c>
      <c r="F50" s="13">
        <f t="shared" ca="1" si="16"/>
        <v>6.634030933048864E-4</v>
      </c>
      <c r="H50"/>
      <c r="I50"/>
      <c r="J50"/>
      <c r="K50"/>
      <c r="L50"/>
      <c r="M50"/>
      <c r="N50"/>
      <c r="O50"/>
      <c r="P50"/>
      <c r="Q50"/>
    </row>
    <row r="51" spans="1:17" x14ac:dyDescent="0.25">
      <c r="A51" s="13">
        <f t="shared" ca="1" si="13"/>
        <v>0.73270912394388954</v>
      </c>
      <c r="B51" s="30">
        <v>8.5848493535748124E-2</v>
      </c>
      <c r="C51" s="11">
        <f t="shared" ca="1" si="14"/>
        <v>0.54596247210992666</v>
      </c>
      <c r="D51" s="14">
        <f t="shared" ca="1" si="15"/>
        <v>0.55555555555555558</v>
      </c>
      <c r="E51" s="13">
        <f t="shared" ca="1" si="12"/>
        <v>-9.5930834456289249E-3</v>
      </c>
      <c r="F51" s="13">
        <f t="shared" ca="1" si="16"/>
        <v>9.2027249994799728E-5</v>
      </c>
      <c r="H51"/>
      <c r="I51"/>
      <c r="J51"/>
      <c r="K51"/>
      <c r="L51"/>
      <c r="M51"/>
      <c r="N51"/>
      <c r="O51"/>
      <c r="P51"/>
      <c r="Q51"/>
    </row>
    <row r="52" spans="1:17" x14ac:dyDescent="0.25">
      <c r="A52" s="13">
        <f t="shared" ca="1" si="13"/>
        <v>0.73270912394388954</v>
      </c>
      <c r="B52" s="30">
        <v>0.11399665047551526</v>
      </c>
      <c r="C52" s="11">
        <f t="shared" ca="1" si="14"/>
        <v>0.62915809471642781</v>
      </c>
      <c r="D52" s="14">
        <f t="shared" ca="1" si="15"/>
        <v>0.7142857142857143</v>
      </c>
      <c r="E52" s="13">
        <f t="shared" ca="1" si="12"/>
        <v>-8.5127619569286495E-2</v>
      </c>
      <c r="F52" s="13">
        <f t="shared" ca="1" si="16"/>
        <v>7.246711613533169E-3</v>
      </c>
      <c r="H52"/>
      <c r="I52"/>
      <c r="J52"/>
      <c r="K52"/>
      <c r="L52"/>
      <c r="M52"/>
      <c r="N52"/>
      <c r="O52"/>
      <c r="P52"/>
      <c r="Q52"/>
    </row>
    <row r="53" spans="1:17" x14ac:dyDescent="0.25">
      <c r="A53" s="13">
        <f t="shared" ca="1" si="13"/>
        <v>0.73270912394388954</v>
      </c>
      <c r="B53" s="30">
        <v>0.14412718978499217</v>
      </c>
      <c r="C53" s="11">
        <f t="shared" ca="1" si="14"/>
        <v>0.71821291214854643</v>
      </c>
      <c r="D53" s="14">
        <f t="shared" ca="1" si="15"/>
        <v>1</v>
      </c>
      <c r="E53" s="13">
        <f t="shared" ca="1" si="12"/>
        <v>-0.28178708785145357</v>
      </c>
      <c r="F53" s="13">
        <f t="shared" ca="1" si="16"/>
        <v>7.9403962879802809E-2</v>
      </c>
      <c r="H53" t="s">
        <v>97</v>
      </c>
      <c r="I53"/>
      <c r="J53"/>
      <c r="K53"/>
      <c r="L53"/>
      <c r="M53"/>
      <c r="N53"/>
      <c r="O53"/>
      <c r="P53"/>
      <c r="Q53"/>
    </row>
    <row r="54" spans="1:17" ht="15.75" thickBot="1" x14ac:dyDescent="0.3">
      <c r="A54" s="13">
        <f t="shared" ca="1" si="13"/>
        <v>0.73270912394388954</v>
      </c>
      <c r="B54" s="30">
        <v>0.18164747268895695</v>
      </c>
      <c r="C54" s="11">
        <f t="shared" ca="1" si="14"/>
        <v>0.82910909988996784</v>
      </c>
      <c r="D54" s="14">
        <f t="shared" ca="1" si="15"/>
        <v>1</v>
      </c>
      <c r="E54" s="13">
        <f t="shared" ca="1" si="12"/>
        <v>-0.17089090011003216</v>
      </c>
      <c r="F54" s="13">
        <f t="shared" ca="1" si="16"/>
        <v>2.9203699740416991E-2</v>
      </c>
      <c r="H54"/>
      <c r="I54"/>
      <c r="J54"/>
      <c r="K54"/>
      <c r="L54"/>
      <c r="M54"/>
      <c r="N54"/>
      <c r="O54"/>
      <c r="P54"/>
      <c r="Q54"/>
    </row>
    <row r="55" spans="1:17" x14ac:dyDescent="0.25">
      <c r="A55" s="13">
        <f t="shared" ca="1" si="13"/>
        <v>0.73270912394388954</v>
      </c>
      <c r="B55" s="30">
        <v>0.25143223972474288</v>
      </c>
      <c r="C55" s="11">
        <f t="shared" ca="1" si="14"/>
        <v>1.0353672628814334</v>
      </c>
      <c r="D55" s="14">
        <f t="shared" ca="1" si="15"/>
        <v>1</v>
      </c>
      <c r="E55" s="13">
        <f t="shared" ca="1" si="12"/>
        <v>3.5367262881433437E-2</v>
      </c>
      <c r="F55" s="13">
        <f t="shared" ca="1" si="16"/>
        <v>1.2508432837244194E-3</v>
      </c>
      <c r="H55" s="20" t="s">
        <v>98</v>
      </c>
      <c r="I55" s="20"/>
      <c r="J55"/>
      <c r="K55"/>
      <c r="L55"/>
      <c r="M55"/>
      <c r="N55"/>
      <c r="O55"/>
      <c r="P55"/>
      <c r="Q55"/>
    </row>
    <row r="56" spans="1:17" x14ac:dyDescent="0.25">
      <c r="A56" s="13">
        <f t="shared" ref="A56:A59" ca="1" si="17">D$14</f>
        <v>1.4040950746170748</v>
      </c>
      <c r="B56" s="30">
        <v>0.11399665047551526</v>
      </c>
      <c r="C56" s="11">
        <f t="shared" ref="C56:C59" ca="1" si="18">A56*$A$40+B56*$B$40+$C$40</f>
        <v>0.6017683842502185</v>
      </c>
      <c r="D56" s="14">
        <f ca="1">OFFSET($F$16,0,ROW(A5)-1)</f>
        <v>0.66666666666666663</v>
      </c>
      <c r="E56" s="13">
        <f t="shared" ca="1" si="12"/>
        <v>-6.4898282416448128E-2</v>
      </c>
      <c r="F56" s="13">
        <f t="shared" ref="F56:F59" ca="1" si="19">E56^2</f>
        <v>4.2117870606050599E-3</v>
      </c>
      <c r="H56" s="17" t="s">
        <v>99</v>
      </c>
      <c r="I56" s="17">
        <v>0.8586211810906258</v>
      </c>
      <c r="J56"/>
      <c r="K56"/>
      <c r="L56"/>
      <c r="M56"/>
      <c r="N56"/>
      <c r="O56"/>
      <c r="P56"/>
      <c r="Q56"/>
    </row>
    <row r="57" spans="1:17" x14ac:dyDescent="0.25">
      <c r="A57" s="13">
        <f t="shared" ca="1" si="17"/>
        <v>1.4040950746170748</v>
      </c>
      <c r="B57" s="30">
        <v>0.14412718978499217</v>
      </c>
      <c r="C57" s="11">
        <f t="shared" ca="1" si="18"/>
        <v>0.69082320168233713</v>
      </c>
      <c r="D57" s="14">
        <f ca="1">OFFSET($F$16,0,ROW(A6)-1)</f>
        <v>0.76923076923076927</v>
      </c>
      <c r="E57" s="13">
        <f t="shared" ca="1" si="12"/>
        <v>-7.8407567548432144E-2</v>
      </c>
      <c r="F57" s="13">
        <f t="shared" ca="1" si="19"/>
        <v>6.1477466488619494E-3</v>
      </c>
      <c r="H57" s="17" t="s">
        <v>100</v>
      </c>
      <c r="I57" s="17">
        <v>0.73723033261746118</v>
      </c>
      <c r="J57"/>
      <c r="K57"/>
      <c r="L57"/>
      <c r="M57"/>
      <c r="N57"/>
      <c r="O57"/>
      <c r="P57"/>
      <c r="Q57"/>
    </row>
    <row r="58" spans="1:17" x14ac:dyDescent="0.25">
      <c r="A58" s="13">
        <f t="shared" ca="1" si="17"/>
        <v>1.4040950746170748</v>
      </c>
      <c r="B58" s="30">
        <v>0.18164747268895695</v>
      </c>
      <c r="C58" s="11">
        <f t="shared" ca="1" si="18"/>
        <v>0.80171938942375853</v>
      </c>
      <c r="D58" s="14">
        <f ca="1">OFFSET($F$16,0,ROW(A7)-1)</f>
        <v>1</v>
      </c>
      <c r="E58" s="13">
        <f t="shared" ca="1" si="12"/>
        <v>-0.19828061057624147</v>
      </c>
      <c r="F58" s="13">
        <f t="shared" ca="1" si="19"/>
        <v>3.9315200530487121E-2</v>
      </c>
      <c r="H58" s="17" t="s">
        <v>101</v>
      </c>
      <c r="I58" s="17">
        <v>0.72471749131353069</v>
      </c>
      <c r="J58"/>
      <c r="K58"/>
      <c r="L58"/>
      <c r="M58"/>
      <c r="N58"/>
      <c r="O58"/>
      <c r="P58"/>
      <c r="Q58"/>
    </row>
    <row r="59" spans="1:17" x14ac:dyDescent="0.25">
      <c r="A59" s="13">
        <f t="shared" ca="1" si="17"/>
        <v>1.4040950746170748</v>
      </c>
      <c r="B59" s="30">
        <v>0.25143223972474288</v>
      </c>
      <c r="C59" s="11">
        <f t="shared" ca="1" si="18"/>
        <v>1.0079775524152241</v>
      </c>
      <c r="D59" s="14">
        <f ca="1">OFFSET($F$16,0,ROW(A8)-1)</f>
        <v>0.8571428571428571</v>
      </c>
      <c r="E59" s="13">
        <f t="shared" ca="1" si="12"/>
        <v>0.15083469527236704</v>
      </c>
      <c r="F59" s="13">
        <f t="shared" ca="1" si="19"/>
        <v>2.2751105297907824E-2</v>
      </c>
      <c r="H59" s="17" t="s">
        <v>102</v>
      </c>
      <c r="I59" s="17">
        <v>0.16104169422640102</v>
      </c>
      <c r="J59"/>
      <c r="K59"/>
      <c r="L59"/>
      <c r="M59"/>
      <c r="N59"/>
      <c r="O59"/>
      <c r="P59"/>
      <c r="Q59"/>
    </row>
    <row r="60" spans="1:17" ht="15.75" thickBot="1" x14ac:dyDescent="0.3">
      <c r="A60" s="13">
        <f t="shared" ref="A60:A64" ca="1" si="20">D$18</f>
        <v>2.0683690071427412</v>
      </c>
      <c r="B60" s="30">
        <v>8.5848493535748124E-2</v>
      </c>
      <c r="C60" s="11">
        <f t="shared" ref="C60:C64" ca="1" si="21">A60*$A$40+B60*$B$40+$C$40</f>
        <v>0.49147319147266266</v>
      </c>
      <c r="D60" s="14">
        <f ca="1">OFFSET($F$20,0,ROW(A4)-1)</f>
        <v>0.3</v>
      </c>
      <c r="E60" s="13">
        <f t="shared" ca="1" si="12"/>
        <v>0.19147319147266267</v>
      </c>
      <c r="F60" s="13">
        <f t="shared" ref="F60:F64" ca="1" si="22">E60^2</f>
        <v>3.6661983052726943E-2</v>
      </c>
      <c r="H60" s="18" t="s">
        <v>103</v>
      </c>
      <c r="I60" s="18">
        <v>45</v>
      </c>
      <c r="J60"/>
      <c r="K60"/>
      <c r="L60"/>
      <c r="M60"/>
      <c r="N60"/>
      <c r="O60"/>
      <c r="P60"/>
      <c r="Q60"/>
    </row>
    <row r="61" spans="1:17" x14ac:dyDescent="0.25">
      <c r="A61" s="13">
        <f t="shared" ca="1" si="20"/>
        <v>2.0683690071427412</v>
      </c>
      <c r="B61" s="30">
        <v>0.11399665047551526</v>
      </c>
      <c r="C61" s="11">
        <f t="shared" ca="1" si="21"/>
        <v>0.57466881407916381</v>
      </c>
      <c r="D61" s="14">
        <f ca="1">OFFSET($F$20,0,ROW(A5)-1)</f>
        <v>0.45454545454545453</v>
      </c>
      <c r="E61" s="13">
        <f t="shared" ca="1" si="12"/>
        <v>0.12012335953370928</v>
      </c>
      <c r="F61" s="13">
        <f t="shared" ca="1" si="22"/>
        <v>1.4429621505664784E-2</v>
      </c>
      <c r="H61"/>
      <c r="I61"/>
      <c r="J61"/>
      <c r="K61"/>
      <c r="L61"/>
      <c r="M61"/>
      <c r="N61"/>
      <c r="O61"/>
      <c r="P61"/>
      <c r="Q61"/>
    </row>
    <row r="62" spans="1:17" ht="15.75" thickBot="1" x14ac:dyDescent="0.3">
      <c r="A62" s="13">
        <f t="shared" ca="1" si="20"/>
        <v>2.0683690071427412</v>
      </c>
      <c r="B62" s="30">
        <v>0.14412718978499217</v>
      </c>
      <c r="C62" s="11">
        <f t="shared" ca="1" si="21"/>
        <v>0.66372363151128244</v>
      </c>
      <c r="D62" s="14">
        <f ca="1">OFFSET($F$20,0,ROW(A6)-1)</f>
        <v>0.6</v>
      </c>
      <c r="E62" s="13">
        <f t="shared" ca="1" si="12"/>
        <v>6.3723631511282464E-2</v>
      </c>
      <c r="F62" s="13">
        <f t="shared" ca="1" si="22"/>
        <v>4.0607012129857114E-3</v>
      </c>
      <c r="H62" t="s">
        <v>104</v>
      </c>
      <c r="I62"/>
      <c r="J62"/>
      <c r="K62"/>
      <c r="L62"/>
      <c r="M62"/>
      <c r="N62"/>
      <c r="O62"/>
      <c r="P62"/>
      <c r="Q62"/>
    </row>
    <row r="63" spans="1:17" x14ac:dyDescent="0.25">
      <c r="A63" s="13">
        <f t="shared" ca="1" si="20"/>
        <v>2.0683690071427412</v>
      </c>
      <c r="B63" s="30">
        <v>0.18164747268895695</v>
      </c>
      <c r="C63" s="11">
        <f t="shared" ca="1" si="21"/>
        <v>0.77461981925270385</v>
      </c>
      <c r="D63" s="14">
        <f ca="1">OFFSET($F$20,0,ROW(A7)-1)</f>
        <v>0.63636363636363635</v>
      </c>
      <c r="E63" s="13">
        <f t="shared" ca="1" si="12"/>
        <v>0.13825618288906749</v>
      </c>
      <c r="F63" s="13">
        <f t="shared" ca="1" si="22"/>
        <v>1.911477210705528E-2</v>
      </c>
      <c r="H63" s="19"/>
      <c r="I63" s="19" t="s">
        <v>108</v>
      </c>
      <c r="J63" s="19" t="s">
        <v>109</v>
      </c>
      <c r="K63" s="19" t="s">
        <v>110</v>
      </c>
      <c r="L63" s="19" t="s">
        <v>111</v>
      </c>
      <c r="M63" s="19" t="s">
        <v>112</v>
      </c>
      <c r="N63"/>
      <c r="O63"/>
      <c r="P63"/>
      <c r="Q63"/>
    </row>
    <row r="64" spans="1:17" x14ac:dyDescent="0.25">
      <c r="A64" s="13">
        <f t="shared" ca="1" si="20"/>
        <v>2.0683690071427412</v>
      </c>
      <c r="B64" s="30">
        <v>0.25143223972474288</v>
      </c>
      <c r="C64" s="11">
        <f t="shared" ca="1" si="21"/>
        <v>0.98087798224416944</v>
      </c>
      <c r="D64" s="14">
        <f ca="1">OFFSET($F$20,0,ROW(A8)-1)</f>
        <v>0.84615384615384615</v>
      </c>
      <c r="E64" s="13">
        <f t="shared" ca="1" si="12"/>
        <v>0.1347241360903233</v>
      </c>
      <c r="F64" s="13">
        <f t="shared" ca="1" si="22"/>
        <v>1.8150592845283954E-2</v>
      </c>
      <c r="H64" s="17" t="s">
        <v>105</v>
      </c>
      <c r="I64" s="17">
        <v>2</v>
      </c>
      <c r="J64" s="17">
        <v>3.0560039858194497</v>
      </c>
      <c r="K64" s="17">
        <v>1.5280019929097248</v>
      </c>
      <c r="L64" s="17">
        <v>58.91789999653308</v>
      </c>
      <c r="M64" s="17">
        <v>6.4726162295852283E-13</v>
      </c>
      <c r="N64"/>
      <c r="O64"/>
      <c r="P64"/>
      <c r="Q64"/>
    </row>
    <row r="65" spans="1:16" x14ac:dyDescent="0.25">
      <c r="A65" s="13">
        <f t="shared" ref="A65:A69" ca="1" si="23">D$22</f>
        <v>3.4557047379094961</v>
      </c>
      <c r="B65" s="30">
        <v>8.5848493535748124E-2</v>
      </c>
      <c r="C65" s="11">
        <f t="shared" ref="C65:C69" ca="1" si="24">A65*$A$40+B65*$B$40+$C$40</f>
        <v>0.43487575456319538</v>
      </c>
      <c r="D65" s="14">
        <f ca="1">OFFSET($F$24,0,ROW(A4)-1)</f>
        <v>0.16666666666666666</v>
      </c>
      <c r="E65" s="13">
        <f t="shared" ca="1" si="12"/>
        <v>0.26820908789652875</v>
      </c>
      <c r="F65" s="13">
        <f t="shared" ref="F65:F69" ca="1" si="25">E65^2</f>
        <v>7.1936114830287889E-2</v>
      </c>
      <c r="H65" s="17" t="s">
        <v>106</v>
      </c>
      <c r="I65" s="17">
        <v>42</v>
      </c>
      <c r="J65" s="17">
        <v>1.0892459457310049</v>
      </c>
      <c r="K65" s="17">
        <v>2.5934427279309641E-2</v>
      </c>
      <c r="L65" s="17"/>
      <c r="M65" s="17"/>
      <c r="N65"/>
      <c r="O65"/>
      <c r="P65"/>
    </row>
    <row r="66" spans="1:16" ht="15.75" thickBot="1" x14ac:dyDescent="0.3">
      <c r="A66" s="13">
        <f t="shared" ca="1" si="23"/>
        <v>3.4557047379094961</v>
      </c>
      <c r="B66" s="30">
        <v>0.11399665047551526</v>
      </c>
      <c r="C66" s="11">
        <f t="shared" ca="1" si="24"/>
        <v>0.51807137716969653</v>
      </c>
      <c r="D66" s="14">
        <f ca="1">OFFSET($F$24,0,ROW(A5)-1)</f>
        <v>0.5</v>
      </c>
      <c r="E66" s="13">
        <f t="shared" ca="1" si="12"/>
        <v>1.8071377169696534E-2</v>
      </c>
      <c r="F66" s="13">
        <f t="shared" ca="1" si="25"/>
        <v>3.2657467280942909E-4</v>
      </c>
      <c r="H66" s="18" t="s">
        <v>107</v>
      </c>
      <c r="I66" s="18">
        <v>44</v>
      </c>
      <c r="J66" s="18">
        <v>4.1452499315504543</v>
      </c>
      <c r="K66" s="18"/>
      <c r="L66" s="18"/>
      <c r="M66" s="18"/>
      <c r="N66"/>
      <c r="O66"/>
      <c r="P66"/>
    </row>
    <row r="67" spans="1:16" ht="15.75" thickBot="1" x14ac:dyDescent="0.3">
      <c r="A67" s="13">
        <f t="shared" ca="1" si="23"/>
        <v>3.4557047379094961</v>
      </c>
      <c r="B67" s="30">
        <v>0.14412718978499217</v>
      </c>
      <c r="C67" s="11">
        <f t="shared" ca="1" si="24"/>
        <v>0.60712619460181516</v>
      </c>
      <c r="D67" s="14">
        <f ca="1">OFFSET($F$24,0,ROW(A6)-1)</f>
        <v>0.625</v>
      </c>
      <c r="E67" s="13">
        <f t="shared" ca="1" si="12"/>
        <v>-1.7873805398184839E-2</v>
      </c>
      <c r="F67" s="13">
        <f t="shared" ca="1" si="25"/>
        <v>3.1947291941218149E-4</v>
      </c>
      <c r="H67"/>
      <c r="I67"/>
      <c r="J67"/>
      <c r="K67"/>
      <c r="L67"/>
      <c r="M67"/>
      <c r="N67"/>
      <c r="O67"/>
      <c r="P67"/>
    </row>
    <row r="68" spans="1:16" x14ac:dyDescent="0.25">
      <c r="A68" s="13">
        <f t="shared" ca="1" si="23"/>
        <v>3.4557047379094961</v>
      </c>
      <c r="B68" s="30">
        <v>0.18164747268895695</v>
      </c>
      <c r="C68" s="11">
        <f t="shared" ca="1" si="24"/>
        <v>0.71802238234323656</v>
      </c>
      <c r="D68" s="14">
        <f ca="1">OFFSET($F$24,0,ROW(A7)-1)</f>
        <v>0.8666666666666667</v>
      </c>
      <c r="E68" s="13">
        <f t="shared" ca="1" si="12"/>
        <v>-0.14864428432343013</v>
      </c>
      <c r="F68" s="13">
        <f t="shared" ca="1" si="25"/>
        <v>2.2095123262024736E-2</v>
      </c>
      <c r="H68" s="19"/>
      <c r="I68" s="19" t="s">
        <v>113</v>
      </c>
      <c r="J68" s="19" t="s">
        <v>102</v>
      </c>
      <c r="K68" s="19" t="s">
        <v>114</v>
      </c>
      <c r="L68" s="19" t="s">
        <v>115</v>
      </c>
      <c r="M68" s="19" t="s">
        <v>116</v>
      </c>
      <c r="N68" s="19" t="s">
        <v>117</v>
      </c>
      <c r="O68" s="19" t="s">
        <v>118</v>
      </c>
      <c r="P68" s="19" t="s">
        <v>119</v>
      </c>
    </row>
    <row r="69" spans="1:16" x14ac:dyDescent="0.25">
      <c r="A69" s="13">
        <f t="shared" ca="1" si="23"/>
        <v>3.4557047379094961</v>
      </c>
      <c r="B69" s="30">
        <v>0.25143223972474288</v>
      </c>
      <c r="C69" s="11">
        <f t="shared" ca="1" si="24"/>
        <v>0.92428054533470216</v>
      </c>
      <c r="D69" s="14">
        <f ca="1">OFFSET($F$24,0,ROW(A8)-1)</f>
        <v>1</v>
      </c>
      <c r="E69" s="13">
        <f t="shared" ca="1" si="12"/>
        <v>-7.5719454665297836E-2</v>
      </c>
      <c r="F69" s="13">
        <f t="shared" ca="1" si="25"/>
        <v>5.7334358148100947E-3</v>
      </c>
      <c r="H69" s="17" t="s">
        <v>96</v>
      </c>
      <c r="I69" s="17">
        <v>0.32211726523498696</v>
      </c>
      <c r="J69" s="17">
        <v>7.0098613043565225E-2</v>
      </c>
      <c r="K69" s="17">
        <v>4.5952016915769214</v>
      </c>
      <c r="L69" s="17">
        <v>3.9170030343885254E-5</v>
      </c>
      <c r="M69" s="17">
        <v>0.18065253685881752</v>
      </c>
      <c r="N69" s="17">
        <v>0.46358199361115637</v>
      </c>
      <c r="O69" s="17">
        <v>0.18065253685881752</v>
      </c>
      <c r="P69" s="17">
        <v>0.46358199361115637</v>
      </c>
    </row>
    <row r="70" spans="1:16" x14ac:dyDescent="0.25">
      <c r="A70" s="13">
        <f ca="1">D$26</f>
        <v>5.2065761628278073</v>
      </c>
      <c r="B70" s="30">
        <v>1.1606717838905437E-2</v>
      </c>
      <c r="C70" s="11">
        <f ca="1">A70*$A$40+B70*$B$40+$C$40</f>
        <v>0.14401615207648089</v>
      </c>
      <c r="D70" s="14">
        <f t="shared" ref="D70:D75" ca="1" si="26">OFFSET($F$28,0,ROW(A1)-1)</f>
        <v>0.14285714285714285</v>
      </c>
      <c r="E70" s="13">
        <f t="shared" ca="1" si="12"/>
        <v>1.1590092193380364E-3</v>
      </c>
      <c r="F70" s="13">
        <f ca="1">E70^2</f>
        <v>1.3433023705105644E-6</v>
      </c>
      <c r="H70" s="17" t="s">
        <v>120</v>
      </c>
      <c r="I70" s="17">
        <v>-4.0795775423578921E-2</v>
      </c>
      <c r="J70" s="17">
        <v>1.0237871685972054E-2</v>
      </c>
      <c r="K70" s="17">
        <v>-3.9847906552176608</v>
      </c>
      <c r="L70" s="17">
        <v>2.6352263266738157E-4</v>
      </c>
      <c r="M70" s="17">
        <v>-6.145663694884216E-2</v>
      </c>
      <c r="N70" s="17">
        <v>-2.0134913898315683E-2</v>
      </c>
      <c r="O70" s="17">
        <v>-6.145663694884216E-2</v>
      </c>
      <c r="P70" s="17">
        <v>-2.0134913898315683E-2</v>
      </c>
    </row>
    <row r="71" spans="1:16" ht="15.75" thickBot="1" x14ac:dyDescent="0.3">
      <c r="A71" s="13">
        <f t="shared" ref="A71:A75" ca="1" si="27">D$26</f>
        <v>5.2065761628278073</v>
      </c>
      <c r="B71" s="30">
        <v>3.9815214318135353E-2</v>
      </c>
      <c r="C71" s="11">
        <f t="shared" ref="C71:C75" ca="1" si="28">A71*$A$40+B71*$B$40+$C$40</f>
        <v>0.22739011621930838</v>
      </c>
      <c r="D71" s="14">
        <f t="shared" ca="1" si="26"/>
        <v>4.7619047619047616E-2</v>
      </c>
      <c r="E71" s="13">
        <f t="shared" ca="1" si="12"/>
        <v>0.17977106860026076</v>
      </c>
      <c r="F71" s="13">
        <f t="shared" ref="F71:F75" ca="1" si="29">E71^2</f>
        <v>3.2317637105679663E-2</v>
      </c>
      <c r="H71" s="18" t="s">
        <v>121</v>
      </c>
      <c r="I71" s="18">
        <v>2.9556330378762392</v>
      </c>
      <c r="J71" s="18">
        <v>0.37693197385556076</v>
      </c>
      <c r="K71" s="18">
        <v>7.8412903199579169</v>
      </c>
      <c r="L71" s="18">
        <v>9.3327497788626907E-10</v>
      </c>
      <c r="M71" s="18">
        <v>2.1949535182310909</v>
      </c>
      <c r="N71" s="18">
        <v>3.7163125575213876</v>
      </c>
      <c r="O71" s="18">
        <v>2.1949535182310909</v>
      </c>
      <c r="P71" s="18">
        <v>3.7163125575213876</v>
      </c>
    </row>
    <row r="72" spans="1:16" x14ac:dyDescent="0.25">
      <c r="A72" s="13">
        <f t="shared" ca="1" si="27"/>
        <v>5.2065761628278073</v>
      </c>
      <c r="B72" s="30">
        <v>6.1583273935066636E-2</v>
      </c>
      <c r="C72" s="11">
        <f t="shared" ca="1" si="28"/>
        <v>0.29172851239357012</v>
      </c>
      <c r="D72" s="14">
        <f t="shared" ca="1" si="26"/>
        <v>7.6923076923076927E-2</v>
      </c>
      <c r="E72" s="13">
        <f t="shared" ca="1" si="12"/>
        <v>0.21480543547049319</v>
      </c>
      <c r="F72" s="13">
        <f t="shared" ca="1" si="29"/>
        <v>4.6141375107668213E-2</v>
      </c>
      <c r="H72"/>
      <c r="I72"/>
      <c r="J72"/>
      <c r="K72"/>
      <c r="L72"/>
      <c r="M72"/>
      <c r="N72"/>
      <c r="O72"/>
      <c r="P72"/>
    </row>
    <row r="73" spans="1:16" x14ac:dyDescent="0.25">
      <c r="A73" s="13">
        <f t="shared" ca="1" si="27"/>
        <v>5.2065761628278073</v>
      </c>
      <c r="B73" s="30">
        <v>8.5848493535748124E-2</v>
      </c>
      <c r="C73" s="11">
        <f t="shared" ca="1" si="28"/>
        <v>0.36344759711666635</v>
      </c>
      <c r="D73" s="14">
        <f t="shared" ca="1" si="26"/>
        <v>0.6</v>
      </c>
      <c r="E73" s="13">
        <f t="shared" ca="1" si="12"/>
        <v>-0.23655240288333362</v>
      </c>
      <c r="F73" s="13">
        <f t="shared" ca="1" si="29"/>
        <v>5.5957039309878984E-2</v>
      </c>
      <c r="H73"/>
      <c r="I73"/>
      <c r="J73"/>
      <c r="K73"/>
      <c r="L73"/>
      <c r="M73"/>
      <c r="N73"/>
      <c r="O73"/>
      <c r="P73"/>
    </row>
    <row r="74" spans="1:16" x14ac:dyDescent="0.25">
      <c r="A74" s="13">
        <f t="shared" ca="1" si="27"/>
        <v>5.2065761628278073</v>
      </c>
      <c r="B74" s="30">
        <v>0.11399665047551526</v>
      </c>
      <c r="C74" s="11">
        <f t="shared" ca="1" si="28"/>
        <v>0.44664321972316745</v>
      </c>
      <c r="D74" s="14">
        <f t="shared" ca="1" si="26"/>
        <v>0.6</v>
      </c>
      <c r="E74" s="13">
        <f t="shared" ca="1" si="12"/>
        <v>-0.15335678027683253</v>
      </c>
      <c r="F74" s="13">
        <f t="shared" ca="1" si="29"/>
        <v>2.3518302056876689E-2</v>
      </c>
      <c r="H74"/>
      <c r="I74"/>
      <c r="J74"/>
      <c r="K74"/>
      <c r="L74"/>
      <c r="M74"/>
      <c r="N74"/>
      <c r="O74"/>
      <c r="P74"/>
    </row>
    <row r="75" spans="1:16" x14ac:dyDescent="0.25">
      <c r="A75" s="13">
        <f t="shared" ca="1" si="27"/>
        <v>5.2065761628278073</v>
      </c>
      <c r="B75" s="30">
        <v>0.14412718978499217</v>
      </c>
      <c r="C75" s="11">
        <f t="shared" ca="1" si="28"/>
        <v>0.53569803715528619</v>
      </c>
      <c r="D75" s="14">
        <f t="shared" ca="1" si="26"/>
        <v>0.5</v>
      </c>
      <c r="E75" s="13">
        <f t="shared" ca="1" si="12"/>
        <v>3.5698037155286189E-2</v>
      </c>
      <c r="F75" s="13">
        <f t="shared" ca="1" si="29"/>
        <v>1.2743498567401933E-3</v>
      </c>
    </row>
    <row r="76" spans="1:16" x14ac:dyDescent="0.25">
      <c r="A76" s="13">
        <f ca="1">D$30</f>
        <v>6.2773576675648419</v>
      </c>
      <c r="B76" s="30">
        <v>1.1606717838905437E-2</v>
      </c>
      <c r="C76" s="11">
        <f ca="1">A76*$A$40+B76*$B$40+$C$40</f>
        <v>0.10033279028150693</v>
      </c>
      <c r="D76" s="14">
        <f ca="1">OFFSET($F$32,0,ROW(A1)-1)</f>
        <v>0.1111111111111111</v>
      </c>
      <c r="E76" s="13">
        <f t="shared" ca="1" si="12"/>
        <v>-1.0778320829604171E-2</v>
      </c>
      <c r="F76" s="13">
        <f ca="1">E76^2</f>
        <v>1.1617219990587915E-4</v>
      </c>
    </row>
    <row r="77" spans="1:16" x14ac:dyDescent="0.25">
      <c r="A77" s="13">
        <f t="shared" ref="A77:A81" ca="1" si="30">D$30</f>
        <v>6.2773576675648419</v>
      </c>
      <c r="B77" s="30">
        <v>3.9815214318135353E-2</v>
      </c>
      <c r="C77" s="11">
        <f t="shared" ref="C77:C81" ca="1" si="31">A77*$A$40+B77*$B$40+$C$40</f>
        <v>0.18370675442433443</v>
      </c>
      <c r="D77" s="14">
        <f ca="1">OFFSET($F$32,0,ROW(A2)-1)</f>
        <v>7.6923076923076927E-2</v>
      </c>
      <c r="E77" s="13">
        <f t="shared" ca="1" si="12"/>
        <v>0.1067836775012575</v>
      </c>
      <c r="F77" s="13">
        <f t="shared" ref="F77:F81" ca="1" si="32">E77^2</f>
        <v>1.1402753780692568E-2</v>
      </c>
    </row>
    <row r="78" spans="1:16" x14ac:dyDescent="0.25">
      <c r="A78" s="13">
        <f t="shared" ca="1" si="30"/>
        <v>6.2773576675648419</v>
      </c>
      <c r="B78" s="30">
        <v>6.1583273935066636E-2</v>
      </c>
      <c r="C78" s="11">
        <f t="shared" ca="1" si="31"/>
        <v>0.24804515059859614</v>
      </c>
      <c r="D78" s="14">
        <f ca="1">OFFSET($F$32,0,ROW(A3)-1)</f>
        <v>0.18181818181818182</v>
      </c>
      <c r="E78" s="13">
        <f t="shared" ca="1" si="12"/>
        <v>6.6226968780414314E-2</v>
      </c>
      <c r="F78" s="13">
        <f t="shared" ca="1" si="32"/>
        <v>4.3860113938419725E-3</v>
      </c>
    </row>
    <row r="79" spans="1:16" x14ac:dyDescent="0.25">
      <c r="A79" s="13">
        <f t="shared" ca="1" si="30"/>
        <v>6.2773576675648419</v>
      </c>
      <c r="B79" s="30">
        <v>8.5848493535748124E-2</v>
      </c>
      <c r="C79" s="11">
        <f t="shared" ca="1" si="31"/>
        <v>0.3197642353216924</v>
      </c>
      <c r="D79" s="14">
        <f ca="1">OFFSET($F$32,0,ROW(A4)-1)</f>
        <v>0.14285714285714285</v>
      </c>
      <c r="E79" s="13">
        <f t="shared" ca="1" si="12"/>
        <v>0.17690709246454955</v>
      </c>
      <c r="F79" s="13">
        <f t="shared" ca="1" si="32"/>
        <v>3.1296119364260688E-2</v>
      </c>
    </row>
    <row r="80" spans="1:16" x14ac:dyDescent="0.25">
      <c r="A80" s="13">
        <f t="shared" ca="1" si="30"/>
        <v>6.2773576675648419</v>
      </c>
      <c r="B80" s="30">
        <v>0.11399665047551526</v>
      </c>
      <c r="C80" s="11">
        <f t="shared" ca="1" si="31"/>
        <v>0.4029598579281935</v>
      </c>
      <c r="D80" s="14">
        <f ca="1">OFFSET($F$32,0,ROW(A5)-1)</f>
        <v>0.5</v>
      </c>
      <c r="E80" s="13">
        <f t="shared" ca="1" si="12"/>
        <v>-9.7040142071806501E-2</v>
      </c>
      <c r="F80" s="13">
        <f t="shared" ca="1" si="32"/>
        <v>9.4167891733163908E-3</v>
      </c>
    </row>
    <row r="81" spans="1:6" x14ac:dyDescent="0.25">
      <c r="A81" s="13">
        <f t="shared" ca="1" si="30"/>
        <v>6.2773576675648419</v>
      </c>
      <c r="B81" s="30">
        <v>0.18164747268895695</v>
      </c>
      <c r="C81" s="11">
        <f t="shared" ca="1" si="31"/>
        <v>0.60291086310173359</v>
      </c>
      <c r="D81" s="14">
        <f ca="1">OFFSET($F$32,0,ROW(A7)-1)</f>
        <v>0.66666666666666663</v>
      </c>
      <c r="E81" s="13">
        <f t="shared" ca="1" si="12"/>
        <v>-6.3755803564933045E-2</v>
      </c>
      <c r="F81" s="13">
        <f t="shared" ca="1" si="32"/>
        <v>4.0648024882103291E-3</v>
      </c>
    </row>
    <row r="82" spans="1:6" x14ac:dyDescent="0.25">
      <c r="A82" s="13">
        <f ca="1">D$34</f>
        <v>7.2938812201186032</v>
      </c>
      <c r="B82" s="30">
        <v>1.1606717838905437E-2</v>
      </c>
      <c r="C82" s="11">
        <f ca="1">A82*$A$40+B82*$B$40+$C$40</f>
        <v>5.8862923718745019E-2</v>
      </c>
      <c r="D82" s="14">
        <f t="shared" ref="D82:D87" ca="1" si="33">OFFSET($F$36,0,ROW(A1)-1)</f>
        <v>0</v>
      </c>
      <c r="E82" s="13">
        <f t="shared" ca="1" si="12"/>
        <v>5.8862923718745019E-2</v>
      </c>
      <c r="F82" s="13">
        <f ca="1">E82^2</f>
        <v>3.4648437887187951E-3</v>
      </c>
    </row>
    <row r="83" spans="1:6" x14ac:dyDescent="0.25">
      <c r="A83" s="13">
        <f t="shared" ref="A83:A87" ca="1" si="34">D$34</f>
        <v>7.2938812201186032</v>
      </c>
      <c r="B83" s="30">
        <v>3.9815214318135353E-2</v>
      </c>
      <c r="C83" s="11">
        <f t="shared" ref="C83:C87" ca="1" si="35">A83*$A$40+B83*$B$40+$C$40</f>
        <v>0.14223688786157251</v>
      </c>
      <c r="D83" s="14">
        <f t="shared" ca="1" si="33"/>
        <v>7.1428571428571425E-2</v>
      </c>
      <c r="E83" s="13">
        <f t="shared" ca="1" si="12"/>
        <v>7.0808316433001089E-2</v>
      </c>
      <c r="F83" s="13">
        <f t="shared" ref="F83:F87" ca="1" si="36">E83^2</f>
        <v>5.0138176760760123E-3</v>
      </c>
    </row>
    <row r="84" spans="1:6" x14ac:dyDescent="0.25">
      <c r="A84" s="13">
        <f t="shared" ca="1" si="34"/>
        <v>7.2938812201186032</v>
      </c>
      <c r="B84" s="30">
        <v>6.1583273935066636E-2</v>
      </c>
      <c r="C84" s="11">
        <f t="shared" ca="1" si="35"/>
        <v>0.20657528403583422</v>
      </c>
      <c r="D84" s="14">
        <f t="shared" ca="1" si="33"/>
        <v>0.21428571428571427</v>
      </c>
      <c r="E84" s="13">
        <f t="shared" ca="1" si="12"/>
        <v>-7.7104302498800514E-3</v>
      </c>
      <c r="F84" s="13">
        <f t="shared" ca="1" si="36"/>
        <v>5.945073463826535E-5</v>
      </c>
    </row>
    <row r="85" spans="1:6" x14ac:dyDescent="0.25">
      <c r="A85" s="13">
        <f t="shared" ca="1" si="34"/>
        <v>7.2938812201186032</v>
      </c>
      <c r="B85" s="30">
        <v>8.5848493535748124E-2</v>
      </c>
      <c r="C85" s="11">
        <f t="shared" ca="1" si="35"/>
        <v>0.27829436875893049</v>
      </c>
      <c r="D85" s="14">
        <f t="shared" ca="1" si="33"/>
        <v>0.41176470588235292</v>
      </c>
      <c r="E85" s="13">
        <f t="shared" ca="1" si="12"/>
        <v>-0.13347033712342243</v>
      </c>
      <c r="F85" s="13">
        <f t="shared" ca="1" si="36"/>
        <v>1.7814330891840036E-2</v>
      </c>
    </row>
    <row r="86" spans="1:6" x14ac:dyDescent="0.25">
      <c r="A86" s="13">
        <f t="shared" ca="1" si="34"/>
        <v>7.2938812201186032</v>
      </c>
      <c r="B86" s="30">
        <v>0.11399665047551526</v>
      </c>
      <c r="C86" s="11">
        <f t="shared" ca="1" si="35"/>
        <v>0.36148999136543158</v>
      </c>
      <c r="D86" s="14">
        <f t="shared" ca="1" si="33"/>
        <v>0.4</v>
      </c>
      <c r="E86" s="13">
        <f t="shared" ca="1" si="12"/>
        <v>-3.8510008634568438E-2</v>
      </c>
      <c r="F86" s="13">
        <f t="shared" ca="1" si="36"/>
        <v>1.4830207650345355E-3</v>
      </c>
    </row>
    <row r="87" spans="1:6" x14ac:dyDescent="0.25">
      <c r="A87" s="13">
        <f t="shared" ca="1" si="34"/>
        <v>7.2938812201186032</v>
      </c>
      <c r="B87" s="30">
        <v>0.14412718978499217</v>
      </c>
      <c r="C87" s="11">
        <f t="shared" ca="1" si="35"/>
        <v>0.45054480879755027</v>
      </c>
      <c r="D87" s="14">
        <f t="shared" ca="1" si="33"/>
        <v>0.7142857142857143</v>
      </c>
      <c r="E87" s="13">
        <f t="shared" ca="1" si="12"/>
        <v>-0.26374090548816403</v>
      </c>
      <c r="F87" s="13">
        <f t="shared" ca="1" si="36"/>
        <v>6.9559265227716674E-2</v>
      </c>
    </row>
    <row r="88" spans="1:6" x14ac:dyDescent="0.25">
      <c r="B88" s="13"/>
      <c r="C88" s="13"/>
      <c r="D88" s="15"/>
    </row>
    <row r="89" spans="1:6" x14ac:dyDescent="0.25">
      <c r="B89" s="13"/>
      <c r="C89" s="13"/>
      <c r="D89" s="15"/>
    </row>
    <row r="90" spans="1:6" x14ac:dyDescent="0.25">
      <c r="B90" s="13"/>
      <c r="C90" s="13"/>
      <c r="D90" s="15"/>
    </row>
    <row r="91" spans="1:6" x14ac:dyDescent="0.25">
      <c r="B91" s="13"/>
      <c r="C91" s="13"/>
      <c r="D91" s="15"/>
    </row>
    <row r="92" spans="1:6" x14ac:dyDescent="0.25">
      <c r="B92" s="13"/>
      <c r="C92" s="13"/>
      <c r="D92" s="15"/>
    </row>
    <row r="93" spans="1:6" x14ac:dyDescent="0.25">
      <c r="B93" s="13"/>
      <c r="C93" s="13"/>
      <c r="D93" s="15"/>
    </row>
    <row r="94" spans="1:6" x14ac:dyDescent="0.25">
      <c r="B94" s="13"/>
      <c r="C94" s="13"/>
      <c r="D94" s="15"/>
    </row>
    <row r="95" spans="1:6" x14ac:dyDescent="0.25">
      <c r="B95" s="13"/>
      <c r="C95" s="13"/>
      <c r="D95" s="15"/>
    </row>
    <row r="96" spans="1:6" x14ac:dyDescent="0.25">
      <c r="B96" s="13"/>
      <c r="C96" s="13"/>
      <c r="D96" s="15"/>
    </row>
    <row r="97" spans="2:4" x14ac:dyDescent="0.25">
      <c r="B97" s="13"/>
      <c r="C97" s="13"/>
      <c r="D97" s="15"/>
    </row>
    <row r="98" spans="2:4" x14ac:dyDescent="0.25">
      <c r="B98" s="13"/>
      <c r="C98" s="13"/>
      <c r="D98" s="15"/>
    </row>
    <row r="99" spans="2:4" x14ac:dyDescent="0.25">
      <c r="B99" s="13"/>
      <c r="C99" s="13"/>
      <c r="D99" s="15"/>
    </row>
    <row r="100" spans="2:4" x14ac:dyDescent="0.25">
      <c r="B100" s="13"/>
      <c r="C100" s="13"/>
      <c r="D100" s="15"/>
    </row>
    <row r="101" spans="2:4" x14ac:dyDescent="0.25">
      <c r="B101" s="13"/>
      <c r="C101" s="13"/>
      <c r="D101" s="15"/>
    </row>
    <row r="102" spans="2:4" x14ac:dyDescent="0.25">
      <c r="B102" s="13"/>
      <c r="C102" s="13"/>
      <c r="D102" s="15"/>
    </row>
    <row r="103" spans="2:4" x14ac:dyDescent="0.25">
      <c r="B103" s="13"/>
      <c r="C103" s="13"/>
      <c r="D103" s="15"/>
    </row>
    <row r="104" spans="2:4" x14ac:dyDescent="0.25">
      <c r="B104" s="13"/>
      <c r="C104" s="13"/>
      <c r="D104" s="15"/>
    </row>
    <row r="105" spans="2:4" x14ac:dyDescent="0.25">
      <c r="B105" s="13"/>
      <c r="C105" s="13"/>
      <c r="D105" s="15"/>
    </row>
    <row r="106" spans="2:4" x14ac:dyDescent="0.25">
      <c r="B106" s="13"/>
      <c r="C106" s="13"/>
      <c r="D106" s="15"/>
    </row>
    <row r="107" spans="2:4" x14ac:dyDescent="0.25">
      <c r="B107" s="13"/>
      <c r="C107" s="13"/>
      <c r="D107" s="15"/>
    </row>
    <row r="108" spans="2:4" x14ac:dyDescent="0.25">
      <c r="B108" s="13"/>
      <c r="C108" s="13"/>
      <c r="D108" s="15"/>
    </row>
    <row r="109" spans="2:4" x14ac:dyDescent="0.25">
      <c r="B109" s="13"/>
      <c r="C109" s="13"/>
      <c r="D109" s="15"/>
    </row>
    <row r="110" spans="2:4" x14ac:dyDescent="0.25">
      <c r="B110" s="13"/>
      <c r="C110" s="13"/>
      <c r="D110" s="15"/>
    </row>
    <row r="111" spans="2:4" x14ac:dyDescent="0.25">
      <c r="B111" s="13"/>
      <c r="C111" s="13"/>
      <c r="D111" s="15"/>
    </row>
    <row r="112" spans="2:4" x14ac:dyDescent="0.25">
      <c r="B112" s="13"/>
      <c r="C112" s="13"/>
      <c r="D112" s="15"/>
    </row>
    <row r="113" spans="2:4" x14ac:dyDescent="0.25">
      <c r="B113" s="13"/>
      <c r="C113" s="13"/>
      <c r="D113" s="15"/>
    </row>
    <row r="114" spans="2:4" x14ac:dyDescent="0.25">
      <c r="B114" s="13"/>
      <c r="C114" s="13"/>
      <c r="D114" s="15"/>
    </row>
    <row r="115" spans="2:4" x14ac:dyDescent="0.25">
      <c r="B115" s="13"/>
      <c r="C115" s="13"/>
      <c r="D115" s="15"/>
    </row>
    <row r="116" spans="2:4" x14ac:dyDescent="0.25">
      <c r="B116" s="13"/>
      <c r="C116" s="13"/>
      <c r="D116" s="15"/>
    </row>
    <row r="117" spans="2:4" x14ac:dyDescent="0.25">
      <c r="B117" s="13"/>
      <c r="C117" s="13"/>
      <c r="D117" s="15"/>
    </row>
    <row r="118" spans="2:4" x14ac:dyDescent="0.25">
      <c r="B118" s="13"/>
      <c r="C118" s="13"/>
      <c r="D118" s="15"/>
    </row>
    <row r="119" spans="2:4" x14ac:dyDescent="0.25">
      <c r="B119" s="13"/>
      <c r="C119" s="13"/>
      <c r="D119" s="15"/>
    </row>
    <row r="120" spans="2:4" x14ac:dyDescent="0.25">
      <c r="B120" s="13"/>
      <c r="C120" s="13"/>
      <c r="D120" s="15"/>
    </row>
    <row r="121" spans="2:4" x14ac:dyDescent="0.25">
      <c r="B121" s="13"/>
      <c r="C121" s="13"/>
      <c r="D121" s="15"/>
    </row>
    <row r="122" spans="2:4" x14ac:dyDescent="0.25">
      <c r="B122" s="13"/>
      <c r="C122" s="13"/>
      <c r="D122" s="15"/>
    </row>
    <row r="123" spans="2:4" x14ac:dyDescent="0.25">
      <c r="B123" s="13"/>
      <c r="C123" s="13"/>
      <c r="D123" s="15"/>
    </row>
    <row r="124" spans="2:4" x14ac:dyDescent="0.25">
      <c r="B124" s="13"/>
      <c r="C124" s="13"/>
      <c r="D124" s="15"/>
    </row>
    <row r="125" spans="2:4" x14ac:dyDescent="0.25">
      <c r="B125" s="13"/>
      <c r="C125" s="13"/>
      <c r="D125" s="15"/>
    </row>
    <row r="126" spans="2:4" x14ac:dyDescent="0.25">
      <c r="B126" s="13"/>
      <c r="C126" s="13"/>
      <c r="D126" s="15"/>
    </row>
    <row r="127" spans="2:4" x14ac:dyDescent="0.25">
      <c r="B127" s="13"/>
      <c r="C127" s="13"/>
      <c r="D127" s="15"/>
    </row>
    <row r="128" spans="2:4" x14ac:dyDescent="0.25">
      <c r="B128" s="13"/>
      <c r="C128" s="13"/>
      <c r="D128" s="15"/>
    </row>
    <row r="129" spans="2:4" x14ac:dyDescent="0.25">
      <c r="B129" s="13"/>
      <c r="C129" s="13"/>
      <c r="D129" s="15"/>
    </row>
    <row r="130" spans="2:4" x14ac:dyDescent="0.25">
      <c r="B130" s="13"/>
      <c r="C130" s="13"/>
      <c r="D130" s="15"/>
    </row>
    <row r="131" spans="2:4" x14ac:dyDescent="0.25">
      <c r="B131" s="13"/>
      <c r="C131" s="13"/>
      <c r="D131" s="15"/>
    </row>
    <row r="132" spans="2:4" x14ac:dyDescent="0.25">
      <c r="B132" s="13"/>
      <c r="C132" s="13"/>
      <c r="D132" s="15"/>
    </row>
    <row r="133" spans="2:4" x14ac:dyDescent="0.25">
      <c r="B133" s="13"/>
      <c r="C133" s="13"/>
      <c r="D133" s="15"/>
    </row>
    <row r="134" spans="2:4" x14ac:dyDescent="0.25">
      <c r="B134" s="13"/>
      <c r="C134" s="13"/>
      <c r="D134" s="15"/>
    </row>
    <row r="135" spans="2:4" x14ac:dyDescent="0.25">
      <c r="B135" s="13"/>
      <c r="C135" s="13"/>
      <c r="D135" s="15"/>
    </row>
    <row r="136" spans="2:4" x14ac:dyDescent="0.25">
      <c r="B136" s="13"/>
      <c r="C136" s="13"/>
      <c r="D136" s="15"/>
    </row>
    <row r="137" spans="2:4" x14ac:dyDescent="0.25">
      <c r="B137" s="13"/>
      <c r="C137" s="13"/>
      <c r="D137" s="15"/>
    </row>
    <row r="138" spans="2:4" x14ac:dyDescent="0.25">
      <c r="B138" s="13"/>
      <c r="C138" s="13"/>
      <c r="D138" s="15"/>
    </row>
    <row r="139" spans="2:4" x14ac:dyDescent="0.25">
      <c r="B139" s="13"/>
      <c r="C139" s="13"/>
      <c r="D139" s="15"/>
    </row>
    <row r="140" spans="2:4" x14ac:dyDescent="0.25">
      <c r="B140" s="13"/>
      <c r="C140" s="13"/>
      <c r="D140" s="15"/>
    </row>
    <row r="141" spans="2:4" x14ac:dyDescent="0.25">
      <c r="B141" s="13"/>
      <c r="C141" s="13"/>
      <c r="D141" s="15"/>
    </row>
    <row r="142" spans="2:4" x14ac:dyDescent="0.25">
      <c r="B142" s="13"/>
      <c r="C142" s="13"/>
      <c r="D142" s="15"/>
    </row>
    <row r="143" spans="2:4" x14ac:dyDescent="0.25">
      <c r="B143" s="13"/>
      <c r="C143" s="13"/>
      <c r="D143" s="15"/>
    </row>
    <row r="144" spans="2:4" x14ac:dyDescent="0.25">
      <c r="B144" s="13"/>
      <c r="C144" s="13"/>
      <c r="D144" s="15"/>
    </row>
    <row r="145" spans="2:4" x14ac:dyDescent="0.25">
      <c r="B145" s="13"/>
      <c r="C145" s="13"/>
      <c r="D145" s="15"/>
    </row>
    <row r="146" spans="2:4" x14ac:dyDescent="0.25">
      <c r="B146" s="13"/>
      <c r="C146" s="13"/>
      <c r="D146" s="15"/>
    </row>
    <row r="147" spans="2:4" x14ac:dyDescent="0.25">
      <c r="B147" s="13"/>
      <c r="C147" s="13"/>
      <c r="D147" s="15"/>
    </row>
    <row r="148" spans="2:4" x14ac:dyDescent="0.25">
      <c r="B148" s="13"/>
      <c r="C148" s="13"/>
      <c r="D148" s="15"/>
    </row>
    <row r="149" spans="2:4" x14ac:dyDescent="0.25">
      <c r="B149" s="13"/>
      <c r="C149" s="13"/>
      <c r="D149" s="15"/>
    </row>
    <row r="150" spans="2:4" x14ac:dyDescent="0.25">
      <c r="B150" s="13"/>
      <c r="C150" s="13"/>
      <c r="D150" s="15"/>
    </row>
    <row r="151" spans="2:4" x14ac:dyDescent="0.25">
      <c r="B151" s="13"/>
      <c r="C151" s="13"/>
      <c r="D151" s="15"/>
    </row>
    <row r="152" spans="2:4" x14ac:dyDescent="0.25">
      <c r="B152" s="13"/>
      <c r="C152" s="13"/>
      <c r="D152" s="15"/>
    </row>
    <row r="153" spans="2:4" x14ac:dyDescent="0.25">
      <c r="B153" s="13"/>
      <c r="C153" s="13"/>
      <c r="D153" s="15"/>
    </row>
    <row r="154" spans="2:4" x14ac:dyDescent="0.25">
      <c r="B154" s="13"/>
      <c r="C154" s="13"/>
      <c r="D154" s="15"/>
    </row>
    <row r="155" spans="2:4" x14ac:dyDescent="0.25">
      <c r="B155" s="13"/>
      <c r="C155" s="13"/>
      <c r="D155" s="15"/>
    </row>
    <row r="156" spans="2:4" x14ac:dyDescent="0.25">
      <c r="B156" s="13"/>
      <c r="C156" s="13"/>
      <c r="D156" s="15"/>
    </row>
    <row r="157" spans="2:4" x14ac:dyDescent="0.25">
      <c r="B157" s="13"/>
      <c r="C157" s="13"/>
      <c r="D157" s="15"/>
    </row>
    <row r="158" spans="2:4" x14ac:dyDescent="0.25">
      <c r="B158" s="13"/>
      <c r="C158" s="13"/>
      <c r="D158" s="15"/>
    </row>
    <row r="159" spans="2:4" x14ac:dyDescent="0.25">
      <c r="B159" s="13"/>
      <c r="C159" s="13"/>
      <c r="D159" s="15"/>
    </row>
    <row r="160" spans="2:4" x14ac:dyDescent="0.25">
      <c r="B160" s="13"/>
      <c r="C160" s="13"/>
      <c r="D160" s="15"/>
    </row>
    <row r="161" spans="2:4" x14ac:dyDescent="0.25">
      <c r="B161" s="13"/>
      <c r="C161" s="13"/>
      <c r="D161" s="15"/>
    </row>
    <row r="162" spans="2:4" x14ac:dyDescent="0.25">
      <c r="B162" s="13"/>
      <c r="C162" s="13"/>
      <c r="D162" s="15"/>
    </row>
    <row r="163" spans="2:4" x14ac:dyDescent="0.25">
      <c r="B163" s="13"/>
      <c r="C163" s="13"/>
      <c r="D163" s="15"/>
    </row>
    <row r="164" spans="2:4" x14ac:dyDescent="0.25">
      <c r="B164" s="13"/>
      <c r="C164" s="13"/>
      <c r="D164" s="15"/>
    </row>
    <row r="165" spans="2:4" x14ac:dyDescent="0.25">
      <c r="B165" s="13"/>
      <c r="C165" s="13"/>
      <c r="D165" s="15"/>
    </row>
    <row r="166" spans="2:4" x14ac:dyDescent="0.25">
      <c r="B166" s="13"/>
      <c r="C166" s="13"/>
      <c r="D166" s="15"/>
    </row>
    <row r="167" spans="2:4" x14ac:dyDescent="0.25">
      <c r="B167" s="13"/>
      <c r="C167" s="13"/>
      <c r="D167" s="15"/>
    </row>
    <row r="168" spans="2:4" x14ac:dyDescent="0.25">
      <c r="B168" s="13"/>
      <c r="C168" s="13"/>
      <c r="D168" s="15"/>
    </row>
    <row r="169" spans="2:4" x14ac:dyDescent="0.25">
      <c r="B169" s="13"/>
      <c r="C169" s="13"/>
      <c r="D169" s="15"/>
    </row>
    <row r="170" spans="2:4" x14ac:dyDescent="0.25">
      <c r="B170" s="13"/>
      <c r="C170" s="13"/>
      <c r="D170" s="15"/>
    </row>
    <row r="171" spans="2:4" x14ac:dyDescent="0.25">
      <c r="B171" s="13"/>
      <c r="C171" s="13"/>
      <c r="D171" s="15"/>
    </row>
    <row r="172" spans="2:4" x14ac:dyDescent="0.25">
      <c r="B172" s="13"/>
      <c r="C172" s="13"/>
      <c r="D172" s="15"/>
    </row>
    <row r="173" spans="2:4" x14ac:dyDescent="0.25">
      <c r="B173" s="13"/>
      <c r="C173" s="13"/>
      <c r="D173" s="15"/>
    </row>
    <row r="174" spans="2:4" x14ac:dyDescent="0.25">
      <c r="B174" s="13"/>
      <c r="C174" s="13"/>
      <c r="D174" s="15"/>
    </row>
    <row r="175" spans="2:4" x14ac:dyDescent="0.25">
      <c r="B175" s="13"/>
      <c r="C175" s="13"/>
      <c r="D175" s="15"/>
    </row>
    <row r="176" spans="2:4" x14ac:dyDescent="0.25">
      <c r="B176" s="13"/>
      <c r="C176" s="13"/>
      <c r="D176" s="15"/>
    </row>
    <row r="177" spans="2:4" x14ac:dyDescent="0.25">
      <c r="B177" s="13"/>
      <c r="C177" s="13"/>
      <c r="D177" s="15"/>
    </row>
    <row r="178" spans="2:4" x14ac:dyDescent="0.25">
      <c r="B178" s="13"/>
      <c r="C178" s="13"/>
      <c r="D178" s="15"/>
    </row>
    <row r="179" spans="2:4" x14ac:dyDescent="0.25">
      <c r="B179" s="13"/>
      <c r="C179" s="13"/>
      <c r="D179" s="15"/>
    </row>
    <row r="180" spans="2:4" x14ac:dyDescent="0.25">
      <c r="B180" s="13"/>
      <c r="C180" s="13"/>
      <c r="D180" s="15"/>
    </row>
    <row r="181" spans="2:4" x14ac:dyDescent="0.25">
      <c r="B181" s="13"/>
      <c r="C181" s="13"/>
      <c r="D181" s="15"/>
    </row>
    <row r="182" spans="2:4" x14ac:dyDescent="0.25">
      <c r="B182" s="13"/>
      <c r="C182" s="13"/>
      <c r="D182" s="15"/>
    </row>
    <row r="183" spans="2:4" x14ac:dyDescent="0.25">
      <c r="B183" s="13"/>
      <c r="C183" s="13"/>
      <c r="D183" s="15"/>
    </row>
    <row r="184" spans="2:4" x14ac:dyDescent="0.25">
      <c r="B184" s="13"/>
      <c r="C184" s="13"/>
      <c r="D184" s="15"/>
    </row>
    <row r="185" spans="2:4" x14ac:dyDescent="0.25">
      <c r="B185" s="13"/>
      <c r="C185" s="13"/>
      <c r="D185" s="15"/>
    </row>
    <row r="186" spans="2:4" x14ac:dyDescent="0.25">
      <c r="B186" s="13"/>
      <c r="C186" s="13"/>
      <c r="D186" s="15"/>
    </row>
    <row r="187" spans="2:4" x14ac:dyDescent="0.25">
      <c r="B187" s="13"/>
      <c r="C187" s="13"/>
      <c r="D187" s="15"/>
    </row>
    <row r="188" spans="2:4" x14ac:dyDescent="0.25">
      <c r="B188" s="13"/>
      <c r="C188" s="13"/>
      <c r="D188" s="15"/>
    </row>
    <row r="189" spans="2:4" x14ac:dyDescent="0.25">
      <c r="B189" s="13"/>
      <c r="C189" s="13"/>
      <c r="D189" s="15"/>
    </row>
    <row r="190" spans="2:4" x14ac:dyDescent="0.25">
      <c r="B190" s="13"/>
      <c r="C190" s="13"/>
      <c r="D190" s="15"/>
    </row>
    <row r="191" spans="2:4" x14ac:dyDescent="0.25">
      <c r="B191" s="13"/>
      <c r="C191" s="13"/>
      <c r="D191" s="15"/>
    </row>
    <row r="192" spans="2:4" x14ac:dyDescent="0.25">
      <c r="B192" s="13"/>
      <c r="C192" s="13"/>
      <c r="D192" s="15"/>
    </row>
    <row r="193" spans="2:4" x14ac:dyDescent="0.25">
      <c r="B193" s="13"/>
      <c r="C193" s="13"/>
      <c r="D193" s="15"/>
    </row>
    <row r="194" spans="2:4" x14ac:dyDescent="0.25">
      <c r="B194" s="13"/>
      <c r="C194" s="13"/>
      <c r="D194" s="15"/>
    </row>
    <row r="195" spans="2:4" x14ac:dyDescent="0.25">
      <c r="B195" s="13"/>
      <c r="C195" s="13"/>
      <c r="D195" s="15"/>
    </row>
    <row r="196" spans="2:4" x14ac:dyDescent="0.25">
      <c r="B196" s="13"/>
      <c r="C196" s="13"/>
      <c r="D196" s="15"/>
    </row>
    <row r="197" spans="2:4" x14ac:dyDescent="0.25">
      <c r="B197" s="13"/>
      <c r="C197" s="13"/>
      <c r="D197" s="15"/>
    </row>
    <row r="198" spans="2:4" x14ac:dyDescent="0.25">
      <c r="B198" s="13"/>
      <c r="C198" s="13"/>
      <c r="D198" s="15"/>
    </row>
    <row r="199" spans="2:4" x14ac:dyDescent="0.25">
      <c r="B199" s="13"/>
      <c r="C199" s="13"/>
      <c r="D199" s="15"/>
    </row>
    <row r="200" spans="2:4" x14ac:dyDescent="0.25">
      <c r="B200" s="13"/>
      <c r="C200" s="13"/>
      <c r="D200" s="15"/>
    </row>
    <row r="201" spans="2:4" x14ac:dyDescent="0.25">
      <c r="B201" s="13"/>
      <c r="C201" s="13"/>
      <c r="D201" s="15"/>
    </row>
    <row r="202" spans="2:4" x14ac:dyDescent="0.25">
      <c r="B202" s="13"/>
      <c r="C202" s="13"/>
      <c r="D202" s="15"/>
    </row>
    <row r="203" spans="2:4" x14ac:dyDescent="0.25">
      <c r="B203" s="13"/>
      <c r="C203" s="13"/>
      <c r="D203" s="15"/>
    </row>
    <row r="204" spans="2:4" x14ac:dyDescent="0.25">
      <c r="B204" s="13"/>
      <c r="C204" s="13"/>
      <c r="D204" s="15"/>
    </row>
    <row r="205" spans="2:4" x14ac:dyDescent="0.25">
      <c r="B205" s="13"/>
      <c r="C205" s="13"/>
      <c r="D205" s="15"/>
    </row>
    <row r="206" spans="2:4" x14ac:dyDescent="0.25">
      <c r="B206" s="13"/>
      <c r="C206" s="13"/>
      <c r="D206" s="15"/>
    </row>
    <row r="207" spans="2:4" x14ac:dyDescent="0.25">
      <c r="B207" s="13"/>
      <c r="C207" s="13"/>
      <c r="D207" s="15"/>
    </row>
    <row r="208" spans="2:4" x14ac:dyDescent="0.25">
      <c r="B208" s="13"/>
      <c r="C208" s="13"/>
      <c r="D208" s="15"/>
    </row>
    <row r="209" spans="2:4" x14ac:dyDescent="0.25">
      <c r="B209" s="13"/>
      <c r="C209" s="13"/>
      <c r="D209" s="15"/>
    </row>
    <row r="210" spans="2:4" x14ac:dyDescent="0.25">
      <c r="B210" s="13"/>
      <c r="C210" s="13"/>
      <c r="D210" s="15"/>
    </row>
    <row r="211" spans="2:4" x14ac:dyDescent="0.25">
      <c r="B211" s="13"/>
      <c r="C211" s="13"/>
      <c r="D211" s="15"/>
    </row>
    <row r="212" spans="2:4" x14ac:dyDescent="0.25">
      <c r="B212" s="13"/>
      <c r="C212" s="13"/>
      <c r="D212" s="15"/>
    </row>
    <row r="213" spans="2:4" x14ac:dyDescent="0.25">
      <c r="B213" s="13"/>
      <c r="C213" s="13"/>
      <c r="D213" s="15"/>
    </row>
    <row r="214" spans="2:4" x14ac:dyDescent="0.25">
      <c r="B214" s="13"/>
      <c r="C214" s="13"/>
      <c r="D214" s="15"/>
    </row>
    <row r="215" spans="2:4" x14ac:dyDescent="0.25">
      <c r="B215" s="13"/>
      <c r="C215" s="13"/>
      <c r="D215" s="15"/>
    </row>
    <row r="216" spans="2:4" x14ac:dyDescent="0.25">
      <c r="B216" s="13"/>
      <c r="C216" s="13"/>
      <c r="D216" s="15"/>
    </row>
    <row r="217" spans="2:4" x14ac:dyDescent="0.25">
      <c r="B217" s="13"/>
      <c r="C217" s="13"/>
      <c r="D217" s="15"/>
    </row>
    <row r="218" spans="2:4" x14ac:dyDescent="0.25">
      <c r="B218" s="13"/>
      <c r="C218" s="13"/>
      <c r="D218" s="15"/>
    </row>
    <row r="219" spans="2:4" x14ac:dyDescent="0.25">
      <c r="B219" s="13"/>
      <c r="C219" s="13"/>
      <c r="D219" s="15"/>
    </row>
    <row r="220" spans="2:4" x14ac:dyDescent="0.25">
      <c r="B220" s="13"/>
      <c r="C220" s="13"/>
      <c r="D220" s="15"/>
    </row>
    <row r="221" spans="2:4" x14ac:dyDescent="0.25">
      <c r="B221" s="13"/>
      <c r="C221" s="13"/>
      <c r="D221" s="15"/>
    </row>
    <row r="222" spans="2:4" x14ac:dyDescent="0.25">
      <c r="B222" s="13"/>
      <c r="C222" s="13"/>
      <c r="D222" s="15"/>
    </row>
    <row r="223" spans="2:4" x14ac:dyDescent="0.25">
      <c r="B223" s="13"/>
      <c r="C223" s="13"/>
      <c r="D223" s="15"/>
    </row>
    <row r="224" spans="2:4" x14ac:dyDescent="0.25">
      <c r="B224" s="13"/>
      <c r="C224" s="13"/>
      <c r="D224" s="15"/>
    </row>
    <row r="225" spans="2:4" x14ac:dyDescent="0.25">
      <c r="B225" s="13"/>
      <c r="C225" s="13"/>
      <c r="D225" s="15"/>
    </row>
    <row r="226" spans="2:4" x14ac:dyDescent="0.25">
      <c r="B226" s="13"/>
      <c r="C226" s="13"/>
      <c r="D226" s="15"/>
    </row>
    <row r="227" spans="2:4" x14ac:dyDescent="0.25">
      <c r="B227" s="13"/>
      <c r="C227" s="13"/>
      <c r="D227" s="15"/>
    </row>
    <row r="228" spans="2:4" x14ac:dyDescent="0.25">
      <c r="B228" s="13"/>
      <c r="C228" s="13"/>
      <c r="D228" s="15"/>
    </row>
    <row r="229" spans="2:4" x14ac:dyDescent="0.25">
      <c r="B229" s="13"/>
      <c r="C229" s="13"/>
      <c r="D229" s="15"/>
    </row>
    <row r="230" spans="2:4" x14ac:dyDescent="0.25">
      <c r="B230" s="13"/>
      <c r="C230" s="13"/>
      <c r="D230" s="15"/>
    </row>
    <row r="231" spans="2:4" x14ac:dyDescent="0.25">
      <c r="B231" s="13"/>
      <c r="C231" s="13"/>
      <c r="D231" s="15"/>
    </row>
    <row r="232" spans="2:4" x14ac:dyDescent="0.25">
      <c r="B232" s="13"/>
      <c r="C232" s="13"/>
      <c r="D232" s="15"/>
    </row>
    <row r="233" spans="2:4" x14ac:dyDescent="0.25">
      <c r="B233" s="13"/>
      <c r="C233" s="13"/>
      <c r="D233" s="15"/>
    </row>
    <row r="234" spans="2:4" x14ac:dyDescent="0.25">
      <c r="B234" s="13"/>
      <c r="C234" s="13"/>
      <c r="D234" s="15"/>
    </row>
    <row r="235" spans="2:4" x14ac:dyDescent="0.25">
      <c r="B235" s="13"/>
      <c r="C235" s="13"/>
      <c r="D235" s="15"/>
    </row>
    <row r="236" spans="2:4" x14ac:dyDescent="0.25">
      <c r="B236" s="13"/>
      <c r="C236" s="13"/>
      <c r="D236" s="15"/>
    </row>
    <row r="237" spans="2:4" x14ac:dyDescent="0.25">
      <c r="B237" s="13"/>
      <c r="C237" s="13"/>
      <c r="D237" s="15"/>
    </row>
    <row r="238" spans="2:4" x14ac:dyDescent="0.25">
      <c r="B238" s="13"/>
      <c r="C238" s="13"/>
      <c r="D238" s="15"/>
    </row>
    <row r="239" spans="2:4" x14ac:dyDescent="0.25">
      <c r="B239" s="13"/>
      <c r="C239" s="13"/>
      <c r="D239" s="15"/>
    </row>
    <row r="240" spans="2:4" x14ac:dyDescent="0.25">
      <c r="B240" s="13"/>
      <c r="C240" s="13"/>
      <c r="D240" s="15"/>
    </row>
    <row r="241" spans="2:4" x14ac:dyDescent="0.25">
      <c r="B241" s="13"/>
      <c r="C241" s="13"/>
      <c r="D241" s="15"/>
    </row>
    <row r="242" spans="2:4" x14ac:dyDescent="0.25">
      <c r="B242" s="13"/>
      <c r="C242" s="13"/>
      <c r="D242" s="15"/>
    </row>
    <row r="243" spans="2:4" x14ac:dyDescent="0.25">
      <c r="B243" s="13"/>
      <c r="C243" s="13"/>
      <c r="D243" s="15"/>
    </row>
    <row r="244" spans="2:4" x14ac:dyDescent="0.25">
      <c r="B244" s="13"/>
      <c r="C244" s="13"/>
      <c r="D244" s="15"/>
    </row>
    <row r="245" spans="2:4" x14ac:dyDescent="0.25">
      <c r="B245" s="13"/>
      <c r="C245" s="13"/>
      <c r="D245" s="15"/>
    </row>
    <row r="246" spans="2:4" x14ac:dyDescent="0.25">
      <c r="B246" s="13"/>
      <c r="C246" s="13"/>
      <c r="D246" s="15"/>
    </row>
    <row r="247" spans="2:4" x14ac:dyDescent="0.25">
      <c r="B247" s="13"/>
      <c r="C247" s="13"/>
      <c r="D247" s="15"/>
    </row>
    <row r="248" spans="2:4" x14ac:dyDescent="0.25">
      <c r="B248" s="13"/>
      <c r="C248" s="13"/>
      <c r="D248" s="15"/>
    </row>
    <row r="249" spans="2:4" x14ac:dyDescent="0.25">
      <c r="B249" s="13"/>
      <c r="C249" s="13"/>
      <c r="D249" s="15"/>
    </row>
    <row r="250" spans="2:4" x14ac:dyDescent="0.25">
      <c r="B250" s="13"/>
      <c r="C250" s="13"/>
      <c r="D250" s="15"/>
    </row>
    <row r="251" spans="2:4" x14ac:dyDescent="0.25">
      <c r="B251" s="13"/>
      <c r="C251" s="13"/>
      <c r="D251" s="15"/>
    </row>
    <row r="252" spans="2:4" x14ac:dyDescent="0.25">
      <c r="B252" s="13"/>
      <c r="C252" s="13"/>
      <c r="D252" s="15"/>
    </row>
    <row r="253" spans="2:4" x14ac:dyDescent="0.25">
      <c r="B253" s="13"/>
      <c r="C253" s="13"/>
      <c r="D253" s="15"/>
    </row>
    <row r="254" spans="2:4" x14ac:dyDescent="0.25">
      <c r="B254" s="13"/>
      <c r="C254" s="13"/>
      <c r="D254" s="15"/>
    </row>
    <row r="255" spans="2:4" x14ac:dyDescent="0.25">
      <c r="B255" s="13"/>
      <c r="C255" s="13"/>
      <c r="D255" s="15"/>
    </row>
    <row r="256" spans="2:4" x14ac:dyDescent="0.25">
      <c r="B256" s="13"/>
      <c r="C256" s="13"/>
      <c r="D256" s="15"/>
    </row>
    <row r="257" spans="2:4" x14ac:dyDescent="0.25">
      <c r="B257" s="13"/>
      <c r="C257" s="13"/>
      <c r="D257" s="15"/>
    </row>
    <row r="258" spans="2:4" x14ac:dyDescent="0.25">
      <c r="B258" s="13"/>
      <c r="C258" s="13"/>
      <c r="D258" s="15"/>
    </row>
    <row r="259" spans="2:4" x14ac:dyDescent="0.25">
      <c r="B259" s="13"/>
      <c r="C259" s="13"/>
      <c r="D259" s="15"/>
    </row>
    <row r="260" spans="2:4" x14ac:dyDescent="0.25">
      <c r="B260" s="13"/>
      <c r="C260" s="13"/>
      <c r="D260" s="15"/>
    </row>
    <row r="261" spans="2:4" x14ac:dyDescent="0.25">
      <c r="B261" s="13"/>
      <c r="C261" s="13"/>
      <c r="D261" s="15"/>
    </row>
    <row r="262" spans="2:4" x14ac:dyDescent="0.25">
      <c r="B262" s="13"/>
      <c r="C262" s="13"/>
      <c r="D262" s="15"/>
    </row>
    <row r="263" spans="2:4" x14ac:dyDescent="0.25">
      <c r="B263" s="13"/>
      <c r="C263" s="13"/>
      <c r="D263" s="15"/>
    </row>
    <row r="264" spans="2:4" x14ac:dyDescent="0.25">
      <c r="B264" s="13"/>
      <c r="C264" s="13"/>
      <c r="D264" s="15"/>
    </row>
    <row r="265" spans="2:4" x14ac:dyDescent="0.25">
      <c r="B265" s="13"/>
      <c r="C265" s="13"/>
      <c r="D265" s="15"/>
    </row>
    <row r="266" spans="2:4" x14ac:dyDescent="0.25">
      <c r="B266" s="13"/>
      <c r="C266" s="13"/>
      <c r="D266" s="15"/>
    </row>
    <row r="267" spans="2:4" x14ac:dyDescent="0.25">
      <c r="B267" s="13"/>
      <c r="C267" s="13"/>
      <c r="D267" s="15"/>
    </row>
    <row r="268" spans="2:4" x14ac:dyDescent="0.25">
      <c r="B268" s="13"/>
      <c r="C268" s="13"/>
      <c r="D268" s="15"/>
    </row>
    <row r="269" spans="2:4" x14ac:dyDescent="0.25">
      <c r="B269" s="13"/>
      <c r="C269" s="13"/>
      <c r="D269" s="15"/>
    </row>
    <row r="270" spans="2:4" x14ac:dyDescent="0.25">
      <c r="B270" s="13"/>
      <c r="C270" s="13"/>
      <c r="D270" s="15"/>
    </row>
    <row r="271" spans="2:4" x14ac:dyDescent="0.25">
      <c r="B271" s="13"/>
      <c r="C271" s="13"/>
      <c r="D271" s="15"/>
    </row>
    <row r="272" spans="2:4" x14ac:dyDescent="0.25">
      <c r="B272" s="13"/>
      <c r="C272" s="13"/>
      <c r="D272" s="15"/>
    </row>
    <row r="273" spans="2:4" x14ac:dyDescent="0.25">
      <c r="B273" s="13"/>
      <c r="C273" s="13"/>
      <c r="D273" s="15"/>
    </row>
    <row r="274" spans="2:4" x14ac:dyDescent="0.25">
      <c r="B274" s="13"/>
      <c r="C274" s="13"/>
      <c r="D274" s="15"/>
    </row>
    <row r="275" spans="2:4" x14ac:dyDescent="0.25">
      <c r="B275" s="13"/>
      <c r="C275" s="13"/>
      <c r="D275" s="15"/>
    </row>
    <row r="276" spans="2:4" x14ac:dyDescent="0.25">
      <c r="B276" s="13"/>
      <c r="C276" s="13"/>
      <c r="D276" s="15"/>
    </row>
    <row r="277" spans="2:4" x14ac:dyDescent="0.25">
      <c r="B277" s="13"/>
      <c r="C277" s="13"/>
      <c r="D277" s="15"/>
    </row>
    <row r="278" spans="2:4" x14ac:dyDescent="0.25">
      <c r="B278" s="13"/>
      <c r="C278" s="13"/>
      <c r="D278" s="15"/>
    </row>
    <row r="279" spans="2:4" x14ac:dyDescent="0.25">
      <c r="B279" s="13"/>
      <c r="C279" s="13"/>
      <c r="D279" s="15"/>
    </row>
    <row r="280" spans="2:4" x14ac:dyDescent="0.25">
      <c r="B280" s="13"/>
      <c r="C280" s="13"/>
      <c r="D280" s="15"/>
    </row>
    <row r="281" spans="2:4" x14ac:dyDescent="0.25">
      <c r="B281" s="13"/>
      <c r="C281" s="13"/>
      <c r="D281" s="15"/>
    </row>
    <row r="282" spans="2:4" x14ac:dyDescent="0.25">
      <c r="B282" s="13"/>
      <c r="C282" s="13"/>
      <c r="D282" s="15"/>
    </row>
    <row r="283" spans="2:4" x14ac:dyDescent="0.25">
      <c r="B283" s="13"/>
      <c r="C283" s="13"/>
      <c r="D283" s="15"/>
    </row>
    <row r="284" spans="2:4" x14ac:dyDescent="0.25">
      <c r="B284" s="13"/>
      <c r="C284" s="13"/>
      <c r="D284" s="15"/>
    </row>
    <row r="285" spans="2:4" x14ac:dyDescent="0.25">
      <c r="B285" s="13"/>
      <c r="C285" s="13"/>
      <c r="D285" s="15"/>
    </row>
    <row r="286" spans="2:4" x14ac:dyDescent="0.25">
      <c r="B286" s="13"/>
      <c r="C286" s="13"/>
      <c r="D286" s="15"/>
    </row>
    <row r="287" spans="2:4" x14ac:dyDescent="0.25">
      <c r="B287" s="13"/>
      <c r="C287" s="13"/>
      <c r="D287" s="15"/>
    </row>
    <row r="288" spans="2:4" x14ac:dyDescent="0.25">
      <c r="B288" s="13"/>
      <c r="C288" s="13"/>
      <c r="D288" s="15"/>
    </row>
    <row r="289" spans="2:4" x14ac:dyDescent="0.25">
      <c r="B289" s="13"/>
      <c r="C289" s="13"/>
      <c r="D289" s="15"/>
    </row>
    <row r="290" spans="2:4" x14ac:dyDescent="0.25">
      <c r="B290" s="13"/>
      <c r="C290" s="13"/>
      <c r="D290" s="15"/>
    </row>
    <row r="291" spans="2:4" x14ac:dyDescent="0.25">
      <c r="B291" s="13"/>
      <c r="C291" s="13"/>
      <c r="D291" s="15"/>
    </row>
    <row r="292" spans="2:4" x14ac:dyDescent="0.25">
      <c r="B292" s="13"/>
      <c r="C292" s="13"/>
      <c r="D292" s="15"/>
    </row>
    <row r="293" spans="2:4" x14ac:dyDescent="0.25">
      <c r="B293" s="13"/>
      <c r="C293" s="13"/>
      <c r="D293" s="15"/>
    </row>
    <row r="294" spans="2:4" x14ac:dyDescent="0.25">
      <c r="B294" s="13"/>
      <c r="C294" s="13"/>
      <c r="D294" s="15"/>
    </row>
    <row r="295" spans="2:4" x14ac:dyDescent="0.25">
      <c r="B295" s="13"/>
      <c r="C295" s="13"/>
      <c r="D295" s="15"/>
    </row>
    <row r="296" spans="2:4" x14ac:dyDescent="0.25">
      <c r="B296" s="13"/>
      <c r="C296" s="13"/>
      <c r="D296" s="15"/>
    </row>
    <row r="297" spans="2:4" x14ac:dyDescent="0.25">
      <c r="B297" s="13"/>
      <c r="C297" s="13"/>
      <c r="D297" s="15"/>
    </row>
    <row r="298" spans="2:4" x14ac:dyDescent="0.25">
      <c r="B298" s="13"/>
      <c r="C298" s="13"/>
      <c r="D298" s="15"/>
    </row>
    <row r="299" spans="2:4" x14ac:dyDescent="0.25">
      <c r="B299" s="13"/>
      <c r="C299" s="13"/>
      <c r="D299" s="15"/>
    </row>
    <row r="300" spans="2:4" x14ac:dyDescent="0.25">
      <c r="B300" s="13"/>
      <c r="C300" s="13"/>
      <c r="D300" s="15"/>
    </row>
    <row r="301" spans="2:4" x14ac:dyDescent="0.25">
      <c r="B301" s="13"/>
      <c r="C301" s="13"/>
      <c r="D301" s="15"/>
    </row>
    <row r="302" spans="2:4" x14ac:dyDescent="0.25">
      <c r="B302" s="13"/>
      <c r="C302" s="13"/>
      <c r="D302" s="15"/>
    </row>
    <row r="303" spans="2:4" x14ac:dyDescent="0.25">
      <c r="B303" s="13"/>
      <c r="C303" s="13"/>
      <c r="D303" s="15"/>
    </row>
    <row r="304" spans="2:4" x14ac:dyDescent="0.25">
      <c r="B304" s="13"/>
      <c r="C304" s="13"/>
      <c r="D304" s="15"/>
    </row>
    <row r="305" spans="2:4" x14ac:dyDescent="0.25">
      <c r="B305" s="13"/>
      <c r="C305" s="13"/>
      <c r="D305" s="15"/>
    </row>
    <row r="306" spans="2:4" x14ac:dyDescent="0.25">
      <c r="B306" s="13"/>
      <c r="C306" s="13"/>
      <c r="D306" s="15"/>
    </row>
    <row r="307" spans="2:4" x14ac:dyDescent="0.25">
      <c r="B307" s="13"/>
      <c r="C307" s="13"/>
      <c r="D307" s="15"/>
    </row>
    <row r="308" spans="2:4" x14ac:dyDescent="0.25">
      <c r="B308" s="13"/>
      <c r="C308" s="13"/>
      <c r="D308" s="15"/>
    </row>
    <row r="309" spans="2:4" x14ac:dyDescent="0.25">
      <c r="B309" s="13"/>
      <c r="C309" s="13"/>
      <c r="D309" s="15"/>
    </row>
    <row r="310" spans="2:4" x14ac:dyDescent="0.25">
      <c r="B310" s="13"/>
      <c r="C310" s="13"/>
      <c r="D310" s="15"/>
    </row>
    <row r="311" spans="2:4" x14ac:dyDescent="0.25">
      <c r="B311" s="13"/>
      <c r="C311" s="13"/>
      <c r="D311" s="15"/>
    </row>
    <row r="312" spans="2:4" x14ac:dyDescent="0.25">
      <c r="B312" s="13"/>
      <c r="C312" s="13"/>
      <c r="D312" s="15"/>
    </row>
    <row r="313" spans="2:4" x14ac:dyDescent="0.25">
      <c r="B313" s="13"/>
      <c r="C313" s="13"/>
      <c r="D313" s="15"/>
    </row>
    <row r="314" spans="2:4" x14ac:dyDescent="0.25">
      <c r="B314" s="13"/>
      <c r="C314" s="13"/>
      <c r="D314" s="15"/>
    </row>
    <row r="315" spans="2:4" x14ac:dyDescent="0.25">
      <c r="B315" s="13"/>
      <c r="C315" s="13"/>
      <c r="D315" s="15"/>
    </row>
    <row r="316" spans="2:4" x14ac:dyDescent="0.25">
      <c r="B316" s="13"/>
      <c r="C316" s="13"/>
      <c r="D316" s="15"/>
    </row>
    <row r="317" spans="2:4" x14ac:dyDescent="0.25">
      <c r="B317" s="13"/>
      <c r="C317" s="13"/>
      <c r="D317" s="15"/>
    </row>
    <row r="318" spans="2:4" x14ac:dyDescent="0.25">
      <c r="B318" s="13"/>
      <c r="C318" s="13"/>
      <c r="D318" s="15"/>
    </row>
    <row r="319" spans="2:4" x14ac:dyDescent="0.25">
      <c r="B319" s="13"/>
      <c r="C319" s="13"/>
      <c r="D319" s="15"/>
    </row>
    <row r="320" spans="2:4" x14ac:dyDescent="0.25">
      <c r="B320" s="13"/>
      <c r="C320" s="13"/>
      <c r="D320" s="15"/>
    </row>
    <row r="321" spans="2:4" x14ac:dyDescent="0.25">
      <c r="B321" s="13"/>
      <c r="C321" s="13"/>
      <c r="D321" s="15"/>
    </row>
    <row r="322" spans="2:4" x14ac:dyDescent="0.25">
      <c r="B322" s="13"/>
      <c r="C322" s="13"/>
      <c r="D322" s="15"/>
    </row>
    <row r="323" spans="2:4" x14ac:dyDescent="0.25">
      <c r="B323" s="13"/>
      <c r="C323" s="13"/>
      <c r="D323" s="15"/>
    </row>
    <row r="324" spans="2:4" x14ac:dyDescent="0.25">
      <c r="B324" s="13"/>
      <c r="C324" s="13"/>
      <c r="D324" s="15"/>
    </row>
    <row r="325" spans="2:4" x14ac:dyDescent="0.25">
      <c r="B325" s="13"/>
      <c r="C325" s="13"/>
      <c r="D325" s="15"/>
    </row>
    <row r="326" spans="2:4" x14ac:dyDescent="0.25">
      <c r="B326" s="13"/>
      <c r="C326" s="13"/>
      <c r="D326" s="15"/>
    </row>
    <row r="327" spans="2:4" x14ac:dyDescent="0.25">
      <c r="B327" s="13"/>
      <c r="C327" s="13"/>
      <c r="D327" s="15"/>
    </row>
    <row r="328" spans="2:4" x14ac:dyDescent="0.25">
      <c r="B328" s="13"/>
      <c r="C328" s="13"/>
      <c r="D328" s="15"/>
    </row>
    <row r="329" spans="2:4" x14ac:dyDescent="0.25">
      <c r="B329" s="13"/>
      <c r="C329" s="13"/>
      <c r="D329" s="15"/>
    </row>
    <row r="330" spans="2:4" x14ac:dyDescent="0.25">
      <c r="B330" s="13"/>
      <c r="C330" s="13"/>
      <c r="D330" s="15"/>
    </row>
    <row r="331" spans="2:4" x14ac:dyDescent="0.25">
      <c r="B331" s="13"/>
      <c r="C331" s="13"/>
      <c r="D331" s="15"/>
    </row>
    <row r="332" spans="2:4" x14ac:dyDescent="0.25">
      <c r="B332" s="13"/>
      <c r="C332" s="13"/>
      <c r="D332" s="15"/>
    </row>
    <row r="333" spans="2:4" x14ac:dyDescent="0.25">
      <c r="B333" s="13"/>
      <c r="C333" s="13"/>
      <c r="D333" s="15"/>
    </row>
    <row r="334" spans="2:4" x14ac:dyDescent="0.25">
      <c r="B334" s="13"/>
      <c r="C334" s="13"/>
      <c r="D334" s="15"/>
    </row>
    <row r="335" spans="2:4" x14ac:dyDescent="0.25">
      <c r="B335" s="13"/>
      <c r="C335" s="13"/>
      <c r="D335" s="15"/>
    </row>
    <row r="336" spans="2:4" x14ac:dyDescent="0.25">
      <c r="B336" s="13"/>
      <c r="C336" s="13"/>
      <c r="D336" s="15"/>
    </row>
    <row r="337" spans="2:4" x14ac:dyDescent="0.25">
      <c r="B337" s="13"/>
      <c r="C337" s="13"/>
      <c r="D337" s="15"/>
    </row>
    <row r="338" spans="2:4" x14ac:dyDescent="0.25">
      <c r="B338" s="13"/>
      <c r="C338" s="13"/>
      <c r="D338" s="15"/>
    </row>
    <row r="339" spans="2:4" x14ac:dyDescent="0.25">
      <c r="B339" s="13"/>
      <c r="C339" s="13"/>
      <c r="D339" s="15"/>
    </row>
    <row r="340" spans="2:4" x14ac:dyDescent="0.25">
      <c r="B340" s="13"/>
      <c r="C340" s="13"/>
      <c r="D340" s="15"/>
    </row>
    <row r="341" spans="2:4" x14ac:dyDescent="0.25">
      <c r="B341" s="13"/>
      <c r="C341" s="13"/>
      <c r="D341" s="15"/>
    </row>
    <row r="342" spans="2:4" x14ac:dyDescent="0.25">
      <c r="B342" s="13"/>
      <c r="C342" s="13"/>
      <c r="D342" s="15"/>
    </row>
    <row r="343" spans="2:4" x14ac:dyDescent="0.25">
      <c r="B343" s="13"/>
      <c r="C343" s="13"/>
      <c r="D343" s="15"/>
    </row>
    <row r="344" spans="2:4" x14ac:dyDescent="0.25">
      <c r="B344" s="13"/>
      <c r="C344" s="13"/>
      <c r="D344" s="15"/>
    </row>
    <row r="345" spans="2:4" x14ac:dyDescent="0.25">
      <c r="B345" s="13"/>
      <c r="C345" s="13"/>
      <c r="D345" s="15"/>
    </row>
    <row r="346" spans="2:4" x14ac:dyDescent="0.25">
      <c r="B346" s="13"/>
      <c r="C346" s="13"/>
      <c r="D346" s="15"/>
    </row>
    <row r="347" spans="2:4" x14ac:dyDescent="0.25">
      <c r="B347" s="13"/>
      <c r="C347" s="13"/>
      <c r="D347" s="15"/>
    </row>
    <row r="348" spans="2:4" x14ac:dyDescent="0.25">
      <c r="B348" s="13"/>
      <c r="C348" s="13"/>
      <c r="D348" s="15"/>
    </row>
    <row r="349" spans="2:4" x14ac:dyDescent="0.25">
      <c r="B349" s="13"/>
      <c r="C349" s="13"/>
      <c r="D349" s="15"/>
    </row>
    <row r="350" spans="2:4" x14ac:dyDescent="0.25">
      <c r="B350" s="13"/>
      <c r="C350" s="13"/>
      <c r="D350" s="15"/>
    </row>
    <row r="351" spans="2:4" x14ac:dyDescent="0.25">
      <c r="B351" s="13"/>
      <c r="C351" s="13"/>
      <c r="D351" s="15"/>
    </row>
    <row r="352" spans="2:4" x14ac:dyDescent="0.25">
      <c r="B352" s="13"/>
      <c r="C352" s="13"/>
      <c r="D352" s="15"/>
    </row>
    <row r="353" spans="2:4" x14ac:dyDescent="0.25">
      <c r="B353" s="13"/>
      <c r="C353" s="13"/>
      <c r="D353" s="15"/>
    </row>
    <row r="354" spans="2:4" x14ac:dyDescent="0.25">
      <c r="B354" s="13"/>
      <c r="C354" s="13"/>
      <c r="D354" s="15"/>
    </row>
    <row r="355" spans="2:4" x14ac:dyDescent="0.25">
      <c r="B355" s="13"/>
      <c r="C355" s="13"/>
      <c r="D355" s="15"/>
    </row>
    <row r="356" spans="2:4" x14ac:dyDescent="0.25">
      <c r="B356" s="13"/>
      <c r="C356" s="13"/>
      <c r="D356" s="15"/>
    </row>
    <row r="357" spans="2:4" x14ac:dyDescent="0.25">
      <c r="B357" s="13"/>
      <c r="C357" s="13"/>
      <c r="D357" s="15"/>
    </row>
    <row r="358" spans="2:4" x14ac:dyDescent="0.25">
      <c r="B358" s="13"/>
      <c r="C358" s="13"/>
      <c r="D358" s="15"/>
    </row>
    <row r="359" spans="2:4" x14ac:dyDescent="0.25">
      <c r="B359" s="13"/>
      <c r="C359" s="13"/>
      <c r="D359" s="15"/>
    </row>
    <row r="360" spans="2:4" x14ac:dyDescent="0.25">
      <c r="B360" s="13"/>
      <c r="C360" s="13"/>
      <c r="D360" s="15"/>
    </row>
    <row r="361" spans="2:4" x14ac:dyDescent="0.25">
      <c r="B361" s="13"/>
      <c r="C361" s="13"/>
      <c r="D361" s="15"/>
    </row>
    <row r="362" spans="2:4" x14ac:dyDescent="0.25">
      <c r="B362" s="13"/>
      <c r="C362" s="13"/>
      <c r="D362" s="15"/>
    </row>
    <row r="363" spans="2:4" x14ac:dyDescent="0.25">
      <c r="B363" s="13"/>
      <c r="C363" s="13"/>
      <c r="D363" s="15"/>
    </row>
    <row r="365" spans="2:4" x14ac:dyDescent="0.25">
      <c r="B365" s="13"/>
      <c r="C365" s="13"/>
      <c r="D365" s="15"/>
    </row>
    <row r="366" spans="2:4" x14ac:dyDescent="0.25">
      <c r="B366" s="13"/>
      <c r="C366" s="13"/>
      <c r="D366" s="15"/>
    </row>
    <row r="367" spans="2:4" x14ac:dyDescent="0.25">
      <c r="B367" s="13"/>
      <c r="C367" s="13"/>
      <c r="D367" s="15"/>
    </row>
    <row r="368" spans="2:4" x14ac:dyDescent="0.25">
      <c r="B368" s="13"/>
      <c r="C368" s="13"/>
      <c r="D368" s="15"/>
    </row>
    <row r="369" spans="2:4" x14ac:dyDescent="0.25">
      <c r="B369" s="13"/>
      <c r="C369" s="13"/>
      <c r="D369" s="15"/>
    </row>
    <row r="370" spans="2:4" x14ac:dyDescent="0.25">
      <c r="B370" s="13"/>
      <c r="C370" s="13"/>
      <c r="D370" s="15"/>
    </row>
    <row r="371" spans="2:4" x14ac:dyDescent="0.25">
      <c r="B371" s="13"/>
      <c r="C371" s="13"/>
      <c r="D371" s="15"/>
    </row>
    <row r="372" spans="2:4" x14ac:dyDescent="0.25">
      <c r="B372" s="13"/>
      <c r="C372" s="13"/>
      <c r="D372" s="15"/>
    </row>
    <row r="373" spans="2:4" x14ac:dyDescent="0.25">
      <c r="B373" s="13"/>
      <c r="C373" s="13"/>
      <c r="D373" s="15"/>
    </row>
    <row r="374" spans="2:4" x14ac:dyDescent="0.25">
      <c r="B374" s="13"/>
      <c r="C374" s="13"/>
      <c r="D374" s="15"/>
    </row>
    <row r="375" spans="2:4" x14ac:dyDescent="0.25">
      <c r="B375" s="13"/>
      <c r="C375" s="13"/>
      <c r="D375" s="15"/>
    </row>
    <row r="376" spans="2:4" x14ac:dyDescent="0.25">
      <c r="B376" s="13"/>
      <c r="C376" s="13"/>
      <c r="D376" s="15"/>
    </row>
    <row r="377" spans="2:4" x14ac:dyDescent="0.25">
      <c r="B377" s="13"/>
      <c r="C377" s="13"/>
      <c r="D377" s="15"/>
    </row>
    <row r="378" spans="2:4" x14ac:dyDescent="0.25">
      <c r="B378" s="13"/>
      <c r="C378" s="13"/>
      <c r="D378" s="15"/>
    </row>
    <row r="379" spans="2:4" x14ac:dyDescent="0.25">
      <c r="B379" s="13"/>
      <c r="C379" s="13"/>
      <c r="D379" s="15"/>
    </row>
    <row r="380" spans="2:4" x14ac:dyDescent="0.25">
      <c r="B380" s="13"/>
      <c r="C380" s="13"/>
      <c r="D380" s="15"/>
    </row>
    <row r="381" spans="2:4" x14ac:dyDescent="0.25">
      <c r="B381" s="13"/>
      <c r="C381" s="13"/>
      <c r="D381" s="15"/>
    </row>
    <row r="382" spans="2:4" x14ac:dyDescent="0.25">
      <c r="B382" s="13"/>
      <c r="C382" s="13"/>
      <c r="D382" s="15"/>
    </row>
    <row r="383" spans="2:4" x14ac:dyDescent="0.25">
      <c r="B383" s="13"/>
      <c r="C383" s="13"/>
      <c r="D383" s="15"/>
    </row>
    <row r="384" spans="2:4" x14ac:dyDescent="0.25">
      <c r="B384" s="13"/>
      <c r="C384" s="13"/>
      <c r="D384" s="15"/>
    </row>
    <row r="385" spans="2:4" x14ac:dyDescent="0.25">
      <c r="B385" s="13"/>
      <c r="C385" s="13"/>
      <c r="D385" s="15"/>
    </row>
    <row r="386" spans="2:4" x14ac:dyDescent="0.25">
      <c r="B386" s="13"/>
      <c r="C386" s="13"/>
      <c r="D386" s="15"/>
    </row>
    <row r="387" spans="2:4" x14ac:dyDescent="0.25">
      <c r="B387" s="13"/>
      <c r="C387" s="13"/>
      <c r="D387" s="15"/>
    </row>
    <row r="388" spans="2:4" x14ac:dyDescent="0.25">
      <c r="B388" s="13"/>
      <c r="C388" s="13"/>
      <c r="D388" s="15"/>
    </row>
    <row r="389" spans="2:4" x14ac:dyDescent="0.25">
      <c r="B389" s="13"/>
      <c r="C389" s="13"/>
      <c r="D389" s="15"/>
    </row>
    <row r="390" spans="2:4" x14ac:dyDescent="0.25">
      <c r="B390" s="13"/>
      <c r="C390" s="13"/>
      <c r="D390" s="15"/>
    </row>
    <row r="391" spans="2:4" x14ac:dyDescent="0.25">
      <c r="B391" s="13"/>
      <c r="C391" s="13"/>
      <c r="D391" s="15"/>
    </row>
    <row r="392" spans="2:4" x14ac:dyDescent="0.25">
      <c r="B392" s="13"/>
      <c r="C392" s="13"/>
      <c r="D392" s="15"/>
    </row>
    <row r="393" spans="2:4" x14ac:dyDescent="0.25">
      <c r="B393" s="13"/>
      <c r="C393" s="13"/>
      <c r="D393" s="15"/>
    </row>
    <row r="394" spans="2:4" x14ac:dyDescent="0.25">
      <c r="B394" s="13"/>
      <c r="C394" s="13"/>
      <c r="D394" s="15"/>
    </row>
    <row r="395" spans="2:4" x14ac:dyDescent="0.25">
      <c r="B395" s="13"/>
      <c r="C395" s="13"/>
      <c r="D395" s="15"/>
    </row>
    <row r="396" spans="2:4" x14ac:dyDescent="0.25">
      <c r="B396" s="13"/>
      <c r="C396" s="13"/>
      <c r="D396" s="15"/>
    </row>
    <row r="397" spans="2:4" x14ac:dyDescent="0.25">
      <c r="B397" s="13"/>
      <c r="C397" s="13"/>
      <c r="D397" s="15"/>
    </row>
    <row r="398" spans="2:4" x14ac:dyDescent="0.25">
      <c r="B398" s="13"/>
      <c r="C398" s="13"/>
      <c r="D398" s="15"/>
    </row>
    <row r="399" spans="2:4" x14ac:dyDescent="0.25">
      <c r="B399" s="13"/>
      <c r="C399" s="13"/>
      <c r="D399" s="15"/>
    </row>
    <row r="400" spans="2:4" x14ac:dyDescent="0.25">
      <c r="B400" s="13"/>
      <c r="C400" s="13"/>
      <c r="D400" s="15"/>
    </row>
    <row r="401" spans="2:4" x14ac:dyDescent="0.25">
      <c r="B401" s="13"/>
      <c r="C401" s="13"/>
      <c r="D401" s="15"/>
    </row>
    <row r="402" spans="2:4" x14ac:dyDescent="0.25">
      <c r="B402" s="13"/>
      <c r="C402" s="13"/>
      <c r="D402" s="15"/>
    </row>
    <row r="403" spans="2:4" x14ac:dyDescent="0.25">
      <c r="B403" s="13"/>
      <c r="C403" s="13"/>
      <c r="D403" s="15"/>
    </row>
    <row r="404" spans="2:4" x14ac:dyDescent="0.25">
      <c r="B404" s="13"/>
      <c r="C404" s="13"/>
      <c r="D404" s="15"/>
    </row>
    <row r="405" spans="2:4" x14ac:dyDescent="0.25">
      <c r="B405" s="13"/>
      <c r="C405" s="13"/>
      <c r="D405" s="15"/>
    </row>
    <row r="406" spans="2:4" x14ac:dyDescent="0.25">
      <c r="B406" s="13"/>
      <c r="C406" s="13"/>
      <c r="D406" s="15"/>
    </row>
    <row r="407" spans="2:4" x14ac:dyDescent="0.25">
      <c r="B407" s="13"/>
      <c r="C407" s="13"/>
      <c r="D407" s="15"/>
    </row>
    <row r="408" spans="2:4" x14ac:dyDescent="0.25">
      <c r="B408" s="13"/>
      <c r="C408" s="13"/>
      <c r="D408" s="15"/>
    </row>
    <row r="409" spans="2:4" x14ac:dyDescent="0.25">
      <c r="B409" s="13"/>
      <c r="C409" s="13"/>
      <c r="D409" s="15"/>
    </row>
    <row r="410" spans="2:4" x14ac:dyDescent="0.25">
      <c r="B410" s="13"/>
      <c r="C410" s="13"/>
      <c r="D410" s="15"/>
    </row>
    <row r="411" spans="2:4" x14ac:dyDescent="0.25">
      <c r="B411" s="13"/>
      <c r="C411" s="13"/>
      <c r="D411" s="15"/>
    </row>
    <row r="412" spans="2:4" x14ac:dyDescent="0.25">
      <c r="B412" s="13"/>
      <c r="C412" s="13"/>
      <c r="D412" s="15"/>
    </row>
    <row r="413" spans="2:4" x14ac:dyDescent="0.25">
      <c r="B413" s="13"/>
      <c r="C413" s="13"/>
      <c r="D413" s="15"/>
    </row>
    <row r="414" spans="2:4" x14ac:dyDescent="0.25">
      <c r="B414" s="13"/>
      <c r="C414" s="13"/>
      <c r="D414" s="15"/>
    </row>
    <row r="415" spans="2:4" x14ac:dyDescent="0.25">
      <c r="B415" s="13"/>
      <c r="C415" s="13"/>
      <c r="D415" s="15"/>
    </row>
    <row r="416" spans="2:4" x14ac:dyDescent="0.25">
      <c r="B416" s="13"/>
      <c r="C416" s="13"/>
      <c r="D416" s="15"/>
    </row>
    <row r="417" spans="2:4" x14ac:dyDescent="0.25">
      <c r="B417" s="13"/>
      <c r="C417" s="13"/>
      <c r="D417" s="15"/>
    </row>
    <row r="418" spans="2:4" x14ac:dyDescent="0.25">
      <c r="B418" s="13"/>
      <c r="C418" s="13"/>
      <c r="D418" s="15"/>
    </row>
    <row r="419" spans="2:4" x14ac:dyDescent="0.25">
      <c r="B419" s="13"/>
      <c r="C419" s="13"/>
      <c r="D419" s="15"/>
    </row>
    <row r="420" spans="2:4" x14ac:dyDescent="0.25">
      <c r="B420" s="13"/>
      <c r="C420" s="13"/>
      <c r="D420" s="15"/>
    </row>
    <row r="421" spans="2:4" x14ac:dyDescent="0.25">
      <c r="B421" s="13"/>
      <c r="C421" s="13"/>
      <c r="D421" s="15"/>
    </row>
    <row r="422" spans="2:4" x14ac:dyDescent="0.25">
      <c r="B422" s="13"/>
      <c r="C422" s="13"/>
      <c r="D422" s="15"/>
    </row>
    <row r="423" spans="2:4" x14ac:dyDescent="0.25">
      <c r="B423" s="13"/>
      <c r="C423" s="13"/>
      <c r="D423" s="15"/>
    </row>
    <row r="424" spans="2:4" x14ac:dyDescent="0.25">
      <c r="B424" s="13"/>
      <c r="C424" s="13"/>
      <c r="D424" s="15"/>
    </row>
    <row r="425" spans="2:4" x14ac:dyDescent="0.25">
      <c r="B425" s="13"/>
      <c r="C425" s="13"/>
      <c r="D425" s="15"/>
    </row>
    <row r="426" spans="2:4" x14ac:dyDescent="0.25">
      <c r="B426" s="13"/>
      <c r="C426" s="13"/>
      <c r="D426" s="15"/>
    </row>
    <row r="427" spans="2:4" x14ac:dyDescent="0.25">
      <c r="B427" s="13"/>
      <c r="C427" s="13"/>
      <c r="D427" s="15"/>
    </row>
    <row r="428" spans="2:4" x14ac:dyDescent="0.25">
      <c r="B428" s="13"/>
      <c r="C428" s="13"/>
      <c r="D428" s="15"/>
    </row>
    <row r="429" spans="2:4" x14ac:dyDescent="0.25">
      <c r="B429" s="13"/>
      <c r="C429" s="13"/>
      <c r="D429" s="15"/>
    </row>
    <row r="430" spans="2:4" x14ac:dyDescent="0.25">
      <c r="B430" s="13"/>
      <c r="C430" s="13"/>
      <c r="D430" s="15"/>
    </row>
    <row r="431" spans="2:4" x14ac:dyDescent="0.25">
      <c r="B431" s="13"/>
      <c r="C431" s="13"/>
      <c r="D431" s="15"/>
    </row>
    <row r="432" spans="2:4" x14ac:dyDescent="0.25">
      <c r="B432" s="13"/>
      <c r="C432" s="13"/>
      <c r="D432" s="15"/>
    </row>
    <row r="433" spans="2:4" x14ac:dyDescent="0.25">
      <c r="B433" s="13"/>
      <c r="C433" s="13"/>
      <c r="D433" s="15"/>
    </row>
    <row r="434" spans="2:4" x14ac:dyDescent="0.25">
      <c r="B434" s="13"/>
      <c r="C434" s="13"/>
      <c r="D434" s="15"/>
    </row>
    <row r="435" spans="2:4" x14ac:dyDescent="0.25">
      <c r="B435" s="13"/>
      <c r="C435" s="13"/>
      <c r="D435" s="15"/>
    </row>
    <row r="436" spans="2:4" x14ac:dyDescent="0.25">
      <c r="B436" s="13"/>
      <c r="C436" s="13"/>
      <c r="D436" s="15"/>
    </row>
    <row r="437" spans="2:4" x14ac:dyDescent="0.25">
      <c r="B437" s="13"/>
      <c r="C437" s="13"/>
      <c r="D437" s="15"/>
    </row>
    <row r="438" spans="2:4" x14ac:dyDescent="0.25">
      <c r="B438" s="13"/>
      <c r="C438" s="13"/>
      <c r="D438" s="15"/>
    </row>
    <row r="439" spans="2:4" x14ac:dyDescent="0.25">
      <c r="B439" s="13"/>
      <c r="C439" s="13"/>
      <c r="D439" s="15"/>
    </row>
    <row r="440" spans="2:4" x14ac:dyDescent="0.25">
      <c r="B440" s="13"/>
      <c r="C440" s="13"/>
      <c r="D440" s="15"/>
    </row>
    <row r="441" spans="2:4" x14ac:dyDescent="0.25">
      <c r="B441" s="13"/>
      <c r="C441" s="13"/>
      <c r="D441" s="15"/>
    </row>
    <row r="442" spans="2:4" x14ac:dyDescent="0.25">
      <c r="B442" s="13"/>
      <c r="C442" s="13"/>
      <c r="D442" s="15"/>
    </row>
    <row r="443" spans="2:4" x14ac:dyDescent="0.25">
      <c r="B443" s="13"/>
      <c r="C443" s="13"/>
      <c r="D443" s="15"/>
    </row>
    <row r="444" spans="2:4" x14ac:dyDescent="0.25">
      <c r="B444" s="13"/>
      <c r="C444" s="13"/>
      <c r="D444" s="15"/>
    </row>
    <row r="445" spans="2:4" x14ac:dyDescent="0.25">
      <c r="B445" s="13"/>
      <c r="C445" s="13"/>
      <c r="D445" s="15"/>
    </row>
    <row r="446" spans="2:4" x14ac:dyDescent="0.25">
      <c r="B446" s="13"/>
      <c r="C446" s="13"/>
      <c r="D446" s="15"/>
    </row>
    <row r="447" spans="2:4" x14ac:dyDescent="0.25">
      <c r="B447" s="13"/>
      <c r="C447" s="13"/>
      <c r="D447" s="15"/>
    </row>
    <row r="448" spans="2:4" x14ac:dyDescent="0.25">
      <c r="B448" s="13"/>
      <c r="C448" s="13"/>
      <c r="D448" s="15"/>
    </row>
    <row r="449" spans="2:4" x14ac:dyDescent="0.25">
      <c r="B449" s="13"/>
      <c r="C449" s="13"/>
      <c r="D449" s="15"/>
    </row>
    <row r="450" spans="2:4" x14ac:dyDescent="0.25">
      <c r="B450" s="13"/>
      <c r="C450" s="13"/>
      <c r="D450" s="15"/>
    </row>
    <row r="451" spans="2:4" x14ac:dyDescent="0.25">
      <c r="B451" s="13"/>
      <c r="C451" s="13"/>
      <c r="D451" s="15"/>
    </row>
    <row r="452" spans="2:4" x14ac:dyDescent="0.25">
      <c r="B452" s="13"/>
      <c r="C452" s="13"/>
      <c r="D452" s="15"/>
    </row>
    <row r="453" spans="2:4" x14ac:dyDescent="0.25">
      <c r="B453" s="13"/>
      <c r="C453" s="13"/>
      <c r="D453" s="15"/>
    </row>
    <row r="454" spans="2:4" x14ac:dyDescent="0.25">
      <c r="B454" s="13"/>
      <c r="C454" s="13"/>
      <c r="D454" s="15"/>
    </row>
    <row r="455" spans="2:4" x14ac:dyDescent="0.25">
      <c r="B455" s="13"/>
      <c r="C455" s="13"/>
      <c r="D455" s="15"/>
    </row>
    <row r="456" spans="2:4" x14ac:dyDescent="0.25">
      <c r="B456" s="13"/>
      <c r="C456" s="13"/>
      <c r="D456" s="15"/>
    </row>
    <row r="457" spans="2:4" x14ac:dyDescent="0.25">
      <c r="B457" s="13"/>
      <c r="C457" s="13"/>
      <c r="D457" s="15"/>
    </row>
    <row r="458" spans="2:4" x14ac:dyDescent="0.25">
      <c r="B458" s="13"/>
      <c r="C458" s="13"/>
      <c r="D458" s="15"/>
    </row>
    <row r="459" spans="2:4" x14ac:dyDescent="0.25">
      <c r="B459" s="13"/>
      <c r="C459" s="13"/>
      <c r="D459" s="15"/>
    </row>
    <row r="460" spans="2:4" x14ac:dyDescent="0.25">
      <c r="B460" s="13"/>
      <c r="C460" s="13"/>
      <c r="D460" s="15"/>
    </row>
    <row r="461" spans="2:4" x14ac:dyDescent="0.25">
      <c r="B461" s="13"/>
      <c r="C461" s="13"/>
      <c r="D461" s="15"/>
    </row>
    <row r="462" spans="2:4" x14ac:dyDescent="0.25">
      <c r="B462" s="13"/>
      <c r="C462" s="13"/>
      <c r="D462" s="15"/>
    </row>
    <row r="463" spans="2:4" x14ac:dyDescent="0.25">
      <c r="B463" s="13"/>
      <c r="C463" s="13"/>
      <c r="D463" s="15"/>
    </row>
    <row r="464" spans="2:4" x14ac:dyDescent="0.25">
      <c r="B464" s="13"/>
      <c r="C464" s="13"/>
      <c r="D464" s="15"/>
    </row>
    <row r="465" spans="2:4" x14ac:dyDescent="0.25">
      <c r="B465" s="13"/>
      <c r="C465" s="13"/>
      <c r="D465" s="15"/>
    </row>
    <row r="466" spans="2:4" x14ac:dyDescent="0.25">
      <c r="B466" s="13"/>
      <c r="C466" s="13"/>
      <c r="D466" s="15"/>
    </row>
    <row r="467" spans="2:4" x14ac:dyDescent="0.25">
      <c r="B467" s="13"/>
      <c r="C467" s="13"/>
      <c r="D467" s="15"/>
    </row>
    <row r="468" spans="2:4" x14ac:dyDescent="0.25">
      <c r="B468" s="13"/>
      <c r="C468" s="13"/>
      <c r="D468" s="15"/>
    </row>
    <row r="469" spans="2:4" x14ac:dyDescent="0.25">
      <c r="B469" s="13"/>
      <c r="C469" s="13"/>
      <c r="D469" s="15"/>
    </row>
    <row r="470" spans="2:4" x14ac:dyDescent="0.25">
      <c r="B470" s="13"/>
      <c r="C470" s="13"/>
      <c r="D470" s="15"/>
    </row>
    <row r="471" spans="2:4" x14ac:dyDescent="0.25">
      <c r="B471" s="13"/>
      <c r="C471" s="13"/>
      <c r="D471" s="15"/>
    </row>
    <row r="472" spans="2:4" x14ac:dyDescent="0.25">
      <c r="B472" s="13"/>
      <c r="C472" s="13"/>
      <c r="D472" s="15"/>
    </row>
    <row r="473" spans="2:4" x14ac:dyDescent="0.25">
      <c r="B473" s="13"/>
      <c r="C473" s="13"/>
      <c r="D473" s="15"/>
    </row>
    <row r="474" spans="2:4" x14ac:dyDescent="0.25">
      <c r="B474" s="13"/>
      <c r="C474" s="13"/>
      <c r="D474" s="15"/>
    </row>
    <row r="475" spans="2:4" x14ac:dyDescent="0.25">
      <c r="B475" s="13"/>
      <c r="C475" s="13"/>
      <c r="D475" s="15"/>
    </row>
    <row r="476" spans="2:4" x14ac:dyDescent="0.25">
      <c r="B476" s="13"/>
      <c r="C476" s="13"/>
      <c r="D476" s="15"/>
    </row>
    <row r="477" spans="2:4" x14ac:dyDescent="0.25">
      <c r="B477" s="13"/>
      <c r="C477" s="13"/>
      <c r="D477" s="15"/>
    </row>
    <row r="478" spans="2:4" x14ac:dyDescent="0.25">
      <c r="B478" s="13"/>
      <c r="C478" s="13"/>
      <c r="D478" s="15"/>
    </row>
    <row r="479" spans="2:4" x14ac:dyDescent="0.25">
      <c r="B479" s="13"/>
      <c r="C479" s="13"/>
      <c r="D479" s="15"/>
    </row>
    <row r="480" spans="2:4" x14ac:dyDescent="0.25">
      <c r="B480" s="13"/>
      <c r="C480" s="13"/>
      <c r="D480" s="15"/>
    </row>
    <row r="481" spans="2:4" x14ac:dyDescent="0.25">
      <c r="B481" s="13"/>
      <c r="C481" s="13"/>
      <c r="D481" s="15"/>
    </row>
    <row r="482" spans="2:4" x14ac:dyDescent="0.25">
      <c r="B482" s="13"/>
      <c r="C482" s="13"/>
      <c r="D482" s="15"/>
    </row>
    <row r="483" spans="2:4" x14ac:dyDescent="0.25">
      <c r="B483" s="13"/>
      <c r="C483" s="13"/>
      <c r="D483" s="15"/>
    </row>
    <row r="484" spans="2:4" x14ac:dyDescent="0.25">
      <c r="B484" s="13"/>
      <c r="C484" s="13"/>
      <c r="D484" s="15"/>
    </row>
    <row r="485" spans="2:4" x14ac:dyDescent="0.25">
      <c r="B485" s="13"/>
      <c r="C485" s="13"/>
      <c r="D485" s="15"/>
    </row>
    <row r="486" spans="2:4" x14ac:dyDescent="0.25">
      <c r="B486" s="13"/>
      <c r="C486" s="13"/>
      <c r="D486" s="15"/>
    </row>
    <row r="487" spans="2:4" x14ac:dyDescent="0.25">
      <c r="B487" s="13"/>
      <c r="C487" s="13"/>
      <c r="D487" s="15"/>
    </row>
    <row r="488" spans="2:4" x14ac:dyDescent="0.25">
      <c r="B488" s="13"/>
      <c r="C488" s="13"/>
      <c r="D488" s="15"/>
    </row>
    <row r="489" spans="2:4" x14ac:dyDescent="0.25">
      <c r="B489" s="13"/>
      <c r="C489" s="13"/>
      <c r="D489" s="15"/>
    </row>
    <row r="490" spans="2:4" x14ac:dyDescent="0.25">
      <c r="B490" s="13"/>
      <c r="C490" s="13"/>
      <c r="D490" s="15"/>
    </row>
    <row r="491" spans="2:4" x14ac:dyDescent="0.25">
      <c r="B491" s="13"/>
      <c r="C491" s="13"/>
      <c r="D491" s="15"/>
    </row>
    <row r="492" spans="2:4" x14ac:dyDescent="0.25">
      <c r="B492" s="13"/>
      <c r="C492" s="13"/>
      <c r="D492" s="15"/>
    </row>
    <row r="493" spans="2:4" x14ac:dyDescent="0.25">
      <c r="B493" s="13"/>
      <c r="C493" s="13"/>
      <c r="D493" s="15"/>
    </row>
    <row r="494" spans="2:4" x14ac:dyDescent="0.25">
      <c r="B494" s="13"/>
      <c r="C494" s="13"/>
      <c r="D494" s="15"/>
    </row>
    <row r="495" spans="2:4" x14ac:dyDescent="0.25">
      <c r="B495" s="13"/>
      <c r="C495" s="13"/>
      <c r="D495" s="15"/>
    </row>
    <row r="496" spans="2:4" x14ac:dyDescent="0.25">
      <c r="B496" s="13"/>
      <c r="C496" s="13"/>
      <c r="D496" s="15"/>
    </row>
    <row r="497" spans="2:4" x14ac:dyDescent="0.25">
      <c r="B497" s="13"/>
      <c r="C497" s="13"/>
      <c r="D497" s="15"/>
    </row>
    <row r="498" spans="2:4" x14ac:dyDescent="0.25">
      <c r="B498" s="13"/>
      <c r="C498" s="13"/>
      <c r="D498" s="15"/>
    </row>
    <row r="499" spans="2:4" x14ac:dyDescent="0.25">
      <c r="B499" s="13"/>
      <c r="C499" s="13"/>
      <c r="D499" s="15"/>
    </row>
    <row r="500" spans="2:4" x14ac:dyDescent="0.25">
      <c r="B500" s="13"/>
      <c r="C500" s="13"/>
      <c r="D500" s="15"/>
    </row>
    <row r="501" spans="2:4" x14ac:dyDescent="0.25">
      <c r="B501" s="13"/>
      <c r="C501" s="13"/>
      <c r="D501" s="15"/>
    </row>
    <row r="502" spans="2:4" x14ac:dyDescent="0.25">
      <c r="B502" s="13"/>
      <c r="C502" s="13"/>
      <c r="D502" s="15"/>
    </row>
    <row r="503" spans="2:4" x14ac:dyDescent="0.25">
      <c r="B503" s="13"/>
      <c r="C503" s="13"/>
      <c r="D503" s="15"/>
    </row>
    <row r="504" spans="2:4" x14ac:dyDescent="0.25">
      <c r="B504" s="13"/>
      <c r="C504" s="13"/>
      <c r="D504" s="15"/>
    </row>
    <row r="505" spans="2:4" x14ac:dyDescent="0.25">
      <c r="B505" s="13"/>
      <c r="C505" s="13"/>
      <c r="D505" s="15"/>
    </row>
    <row r="506" spans="2:4" x14ac:dyDescent="0.25">
      <c r="B506" s="13"/>
      <c r="C506" s="13"/>
      <c r="D506" s="15"/>
    </row>
    <row r="507" spans="2:4" x14ac:dyDescent="0.25">
      <c r="B507" s="13"/>
      <c r="C507" s="13"/>
      <c r="D507" s="15"/>
    </row>
    <row r="508" spans="2:4" x14ac:dyDescent="0.25">
      <c r="B508" s="13"/>
      <c r="C508" s="13"/>
      <c r="D508" s="15"/>
    </row>
    <row r="509" spans="2:4" x14ac:dyDescent="0.25">
      <c r="B509" s="13"/>
      <c r="C509" s="13"/>
      <c r="D509" s="15"/>
    </row>
    <row r="510" spans="2:4" x14ac:dyDescent="0.25">
      <c r="B510" s="13"/>
      <c r="C510" s="13"/>
      <c r="D510" s="15"/>
    </row>
    <row r="511" spans="2:4" x14ac:dyDescent="0.25">
      <c r="B511" s="13"/>
      <c r="C511" s="13"/>
      <c r="D511" s="15"/>
    </row>
    <row r="512" spans="2:4" x14ac:dyDescent="0.25">
      <c r="B512" s="13"/>
      <c r="C512" s="13"/>
      <c r="D512" s="15"/>
    </row>
    <row r="513" spans="2:4" x14ac:dyDescent="0.25">
      <c r="B513" s="13"/>
      <c r="C513" s="13"/>
      <c r="D513" s="15"/>
    </row>
    <row r="514" spans="2:4" x14ac:dyDescent="0.25">
      <c r="B514" s="13"/>
      <c r="C514" s="13"/>
      <c r="D514" s="15"/>
    </row>
    <row r="515" spans="2:4" x14ac:dyDescent="0.25">
      <c r="B515" s="13"/>
      <c r="C515" s="13"/>
      <c r="D515" s="15"/>
    </row>
    <row r="516" spans="2:4" x14ac:dyDescent="0.25">
      <c r="B516" s="13"/>
      <c r="C516" s="13"/>
      <c r="D516" s="15"/>
    </row>
    <row r="517" spans="2:4" x14ac:dyDescent="0.25">
      <c r="B517" s="13"/>
      <c r="C517" s="13"/>
      <c r="D517" s="15"/>
    </row>
    <row r="518" spans="2:4" x14ac:dyDescent="0.25">
      <c r="B518" s="13"/>
      <c r="C518" s="13"/>
      <c r="D518" s="15"/>
    </row>
    <row r="519" spans="2:4" x14ac:dyDescent="0.25">
      <c r="B519" s="13"/>
      <c r="C519" s="13"/>
      <c r="D519" s="15"/>
    </row>
    <row r="520" spans="2:4" x14ac:dyDescent="0.25">
      <c r="B520" s="13"/>
      <c r="C520" s="13"/>
      <c r="D520" s="15"/>
    </row>
    <row r="521" spans="2:4" x14ac:dyDescent="0.25">
      <c r="B521" s="13"/>
      <c r="C521" s="13"/>
      <c r="D521" s="15"/>
    </row>
    <row r="522" spans="2:4" x14ac:dyDescent="0.25">
      <c r="B522" s="13"/>
      <c r="C522" s="13"/>
      <c r="D522" s="15"/>
    </row>
    <row r="523" spans="2:4" x14ac:dyDescent="0.25">
      <c r="B523" s="13"/>
      <c r="C523" s="13"/>
      <c r="D523" s="15"/>
    </row>
    <row r="524" spans="2:4" x14ac:dyDescent="0.25">
      <c r="B524" s="13"/>
      <c r="C524" s="13"/>
      <c r="D524" s="15"/>
    </row>
    <row r="525" spans="2:4" x14ac:dyDescent="0.25">
      <c r="B525" s="13"/>
      <c r="C525" s="13"/>
      <c r="D525" s="15"/>
    </row>
    <row r="526" spans="2:4" x14ac:dyDescent="0.25">
      <c r="B526" s="13"/>
      <c r="C526" s="13"/>
      <c r="D526" s="15"/>
    </row>
    <row r="527" spans="2:4" x14ac:dyDescent="0.25">
      <c r="B527" s="13"/>
      <c r="C527" s="13"/>
      <c r="D527" s="15"/>
    </row>
    <row r="528" spans="2:4" x14ac:dyDescent="0.25">
      <c r="B528" s="13"/>
      <c r="C528" s="13"/>
      <c r="D528" s="15"/>
    </row>
    <row r="529" spans="2:4" x14ac:dyDescent="0.25">
      <c r="B529" s="13"/>
      <c r="C529" s="13"/>
      <c r="D529" s="15"/>
    </row>
    <row r="530" spans="2:4" x14ac:dyDescent="0.25">
      <c r="B530" s="13"/>
      <c r="C530" s="13"/>
      <c r="D530" s="15"/>
    </row>
    <row r="531" spans="2:4" x14ac:dyDescent="0.25">
      <c r="B531" s="13"/>
      <c r="C531" s="13"/>
      <c r="D531" s="15"/>
    </row>
    <row r="532" spans="2:4" x14ac:dyDescent="0.25">
      <c r="B532" s="13"/>
      <c r="C532" s="13"/>
      <c r="D532" s="15"/>
    </row>
    <row r="533" spans="2:4" x14ac:dyDescent="0.25">
      <c r="B533" s="13"/>
      <c r="C533" s="13"/>
      <c r="D533" s="15"/>
    </row>
    <row r="534" spans="2:4" x14ac:dyDescent="0.25">
      <c r="B534" s="13"/>
      <c r="C534" s="13"/>
      <c r="D534" s="15"/>
    </row>
    <row r="535" spans="2:4" x14ac:dyDescent="0.25">
      <c r="B535" s="13"/>
      <c r="C535" s="13"/>
      <c r="D535" s="15"/>
    </row>
    <row r="536" spans="2:4" x14ac:dyDescent="0.25">
      <c r="B536" s="13"/>
      <c r="C536" s="13"/>
      <c r="D536" s="15"/>
    </row>
    <row r="537" spans="2:4" x14ac:dyDescent="0.25">
      <c r="B537" s="13"/>
      <c r="C537" s="13"/>
      <c r="D537" s="15"/>
    </row>
    <row r="538" spans="2:4" x14ac:dyDescent="0.25">
      <c r="B538" s="13"/>
      <c r="C538" s="13"/>
      <c r="D538" s="15"/>
    </row>
    <row r="539" spans="2:4" x14ac:dyDescent="0.25">
      <c r="B539" s="13"/>
      <c r="C539" s="13"/>
      <c r="D539" s="15"/>
    </row>
    <row r="540" spans="2:4" x14ac:dyDescent="0.25">
      <c r="B540" s="13"/>
      <c r="C540" s="13"/>
      <c r="D540" s="15"/>
    </row>
    <row r="541" spans="2:4" x14ac:dyDescent="0.25">
      <c r="B541" s="13"/>
      <c r="C541" s="13"/>
      <c r="D541" s="15"/>
    </row>
    <row r="542" spans="2:4" x14ac:dyDescent="0.25">
      <c r="B542" s="13"/>
      <c r="C542" s="13"/>
      <c r="D542" s="15"/>
    </row>
    <row r="543" spans="2:4" x14ac:dyDescent="0.25">
      <c r="B543" s="13"/>
      <c r="C543" s="13"/>
      <c r="D543" s="15"/>
    </row>
    <row r="544" spans="2:4" x14ac:dyDescent="0.25">
      <c r="B544" s="13"/>
      <c r="C544" s="13"/>
      <c r="D544" s="15"/>
    </row>
    <row r="545" spans="2:4" x14ac:dyDescent="0.25">
      <c r="B545" s="13"/>
      <c r="C545" s="13"/>
      <c r="D545" s="15"/>
    </row>
    <row r="546" spans="2:4" x14ac:dyDescent="0.25">
      <c r="B546" s="13"/>
      <c r="C546" s="13"/>
      <c r="D546" s="15"/>
    </row>
    <row r="547" spans="2:4" x14ac:dyDescent="0.25">
      <c r="B547" s="13"/>
      <c r="C547" s="13"/>
      <c r="D547" s="15"/>
    </row>
    <row r="548" spans="2:4" x14ac:dyDescent="0.25">
      <c r="B548" s="13"/>
      <c r="C548" s="13"/>
      <c r="D548" s="15"/>
    </row>
    <row r="549" spans="2:4" x14ac:dyDescent="0.25">
      <c r="B549" s="13"/>
      <c r="C549" s="13"/>
      <c r="D549" s="15"/>
    </row>
    <row r="550" spans="2:4" x14ac:dyDescent="0.25">
      <c r="B550" s="13"/>
      <c r="C550" s="13"/>
      <c r="D550" s="15"/>
    </row>
    <row r="551" spans="2:4" x14ac:dyDescent="0.25">
      <c r="B551" s="13"/>
      <c r="C551" s="13"/>
      <c r="D551" s="15"/>
    </row>
    <row r="552" spans="2:4" x14ac:dyDescent="0.25">
      <c r="B552" s="13"/>
      <c r="C552" s="13"/>
      <c r="D552" s="15"/>
    </row>
    <row r="553" spans="2:4" x14ac:dyDescent="0.25">
      <c r="B553" s="13"/>
      <c r="C553" s="13"/>
      <c r="D553" s="15"/>
    </row>
    <row r="554" spans="2:4" x14ac:dyDescent="0.25">
      <c r="B554" s="13"/>
      <c r="C554" s="13"/>
      <c r="D554" s="15"/>
    </row>
    <row r="555" spans="2:4" x14ac:dyDescent="0.25">
      <c r="B555" s="13"/>
      <c r="C555" s="13"/>
      <c r="D555" s="15"/>
    </row>
    <row r="556" spans="2:4" x14ac:dyDescent="0.25">
      <c r="B556" s="13"/>
      <c r="C556" s="13"/>
      <c r="D556" s="15"/>
    </row>
    <row r="557" spans="2:4" x14ac:dyDescent="0.25">
      <c r="B557" s="13"/>
      <c r="C557" s="13"/>
      <c r="D557" s="15"/>
    </row>
    <row r="558" spans="2:4" x14ac:dyDescent="0.25">
      <c r="B558" s="13"/>
      <c r="C558" s="13"/>
      <c r="D558" s="15"/>
    </row>
    <row r="559" spans="2:4" x14ac:dyDescent="0.25">
      <c r="B559" s="13"/>
      <c r="C559" s="13"/>
      <c r="D559" s="15"/>
    </row>
    <row r="560" spans="2:4" x14ac:dyDescent="0.25">
      <c r="B560" s="13"/>
      <c r="C560" s="13"/>
      <c r="D560" s="15"/>
    </row>
    <row r="561" spans="2:4" x14ac:dyDescent="0.25">
      <c r="B561" s="13"/>
      <c r="C561" s="13"/>
      <c r="D561" s="15"/>
    </row>
    <row r="562" spans="2:4" x14ac:dyDescent="0.25">
      <c r="B562" s="13"/>
      <c r="C562" s="13"/>
      <c r="D562" s="15"/>
    </row>
    <row r="563" spans="2:4" x14ac:dyDescent="0.25">
      <c r="B563" s="13"/>
      <c r="C563" s="13"/>
      <c r="D563" s="15"/>
    </row>
    <row r="564" spans="2:4" x14ac:dyDescent="0.25">
      <c r="B564" s="13"/>
      <c r="C564" s="13"/>
      <c r="D564" s="15"/>
    </row>
    <row r="565" spans="2:4" x14ac:dyDescent="0.25">
      <c r="B565" s="13"/>
      <c r="C565" s="13"/>
      <c r="D565" s="15"/>
    </row>
    <row r="566" spans="2:4" x14ac:dyDescent="0.25">
      <c r="B566" s="13"/>
      <c r="C566" s="13"/>
      <c r="D566" s="15"/>
    </row>
    <row r="567" spans="2:4" x14ac:dyDescent="0.25">
      <c r="B567" s="13"/>
      <c r="C567" s="13"/>
      <c r="D567" s="15"/>
    </row>
    <row r="568" spans="2:4" x14ac:dyDescent="0.25">
      <c r="B568" s="13"/>
      <c r="C568" s="13"/>
      <c r="D568" s="15"/>
    </row>
    <row r="569" spans="2:4" x14ac:dyDescent="0.25">
      <c r="B569" s="13"/>
      <c r="C569" s="13"/>
      <c r="D569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C569A-06AD-4760-8CAF-45DC77CD3521}">
  <dimension ref="A1:P588"/>
  <sheetViews>
    <sheetView topLeftCell="E1" workbookViewId="0">
      <selection activeCell="M10" sqref="M10"/>
    </sheetView>
  </sheetViews>
  <sheetFormatPr defaultColWidth="8.85546875" defaultRowHeight="15" x14ac:dyDescent="0.25"/>
  <cols>
    <col min="1" max="4" width="12.7109375" style="11" customWidth="1"/>
    <col min="5" max="5" width="16.7109375" style="11" customWidth="1"/>
    <col min="6" max="26" width="12.7109375" style="11" customWidth="1"/>
    <col min="27" max="16384" width="8.85546875" style="11"/>
  </cols>
  <sheetData>
    <row r="1" spans="1:15" x14ac:dyDescent="0.25">
      <c r="E1" s="11" t="s">
        <v>80</v>
      </c>
      <c r="F1" s="30">
        <f ca="1">OFFSET(Data!$F3,COLUMN(A1)-1,)</f>
        <v>1.8986264658564045E-3</v>
      </c>
      <c r="G1" s="30">
        <f ca="1">OFFSET(Data!$F3,COLUMN(B1)-1,)</f>
        <v>2.6637147059935942E-2</v>
      </c>
      <c r="H1" s="30">
        <f ca="1">OFFSET(Data!$F3,COLUMN(C1)-1,)</f>
        <v>5.2239156981918271E-2</v>
      </c>
      <c r="I1" s="30">
        <f ca="1">OFFSET(Data!$F3,COLUMN(D1)-1,)</f>
        <v>7.2519127808577902E-2</v>
      </c>
      <c r="J1" s="30">
        <f ca="1">OFFSET(Data!$F3,COLUMN(E1)-1,)</f>
        <v>9.9844313648953964E-2</v>
      </c>
      <c r="K1" s="30">
        <f ca="1">OFFSET(Data!$F3,COLUMN(F1)-1,)</f>
        <v>0.13013980312748852</v>
      </c>
      <c r="L1" s="30">
        <f ca="1">OFFSET(Data!$F3,COLUMN(G1)-1,)</f>
        <v>0.16064621971120677</v>
      </c>
      <c r="M1" s="30">
        <f ca="1">OFFSET(Data!$F3,COLUMN(H1)-1,)</f>
        <v>0.20931451703830728</v>
      </c>
      <c r="N1" s="30"/>
      <c r="O1" s="30"/>
    </row>
    <row r="2" spans="1:15" x14ac:dyDescent="0.25">
      <c r="E2" s="11" t="s">
        <v>81</v>
      </c>
      <c r="F2" s="30">
        <f ca="1">OFFSET(Data!$F4,COLUMN(A2)-1,)</f>
        <v>2.6637147059935942E-2</v>
      </c>
      <c r="G2" s="30">
        <f ca="1">OFFSET(Data!$F4,COLUMN(B2)-1,)</f>
        <v>5.2239156981918271E-2</v>
      </c>
      <c r="H2" s="30">
        <f ca="1">OFFSET(Data!$F4,COLUMN(C2)-1,)</f>
        <v>7.2519127808577902E-2</v>
      </c>
      <c r="I2" s="30">
        <f ca="1">OFFSET(Data!$F4,COLUMN(D2)-1,)</f>
        <v>9.9844313648953964E-2</v>
      </c>
      <c r="J2" s="30">
        <f ca="1">OFFSET(Data!$F4,COLUMN(E2)-1,)</f>
        <v>0.13013980312748852</v>
      </c>
      <c r="K2" s="30">
        <f ca="1">OFFSET(Data!$F4,COLUMN(F2)-1,)</f>
        <v>0.16064621971120677</v>
      </c>
      <c r="L2" s="30">
        <f ca="1">OFFSET(Data!$F4,COLUMN(G2)-1,)</f>
        <v>0.20931451703830728</v>
      </c>
      <c r="M2" s="30">
        <f ca="1">OFFSET(Data!$F4,COLUMN(H2)-1,)</f>
        <v>0.32622727018205516</v>
      </c>
      <c r="N2" s="30"/>
      <c r="O2" s="30"/>
    </row>
    <row r="3" spans="1:15" x14ac:dyDescent="0.25">
      <c r="E3" s="11" t="s">
        <v>79</v>
      </c>
      <c r="F3" s="11">
        <f ca="1">COUNTIFS(Data!$F14:$F785,"&gt;"&amp;F1,Data!$F14:$F785,"&lt;="&amp;F2)</f>
        <v>77</v>
      </c>
      <c r="G3" s="11">
        <f ca="1">COUNTIFS(Data!$F14:$F785,"&gt;"&amp;G1,Data!$F14:$F785,"&lt;="&amp;G2)</f>
        <v>77</v>
      </c>
      <c r="H3" s="11">
        <f ca="1">COUNTIFS(Data!$F14:$F785,"&gt;"&amp;H1,Data!$F14:$F785,"&lt;="&amp;H2)</f>
        <v>78</v>
      </c>
      <c r="I3" s="11">
        <f ca="1">COUNTIFS(Data!$F14:$F785,"&gt;"&amp;I1,Data!$F14:$F785,"&lt;="&amp;I2)</f>
        <v>77</v>
      </c>
      <c r="J3" s="11">
        <f ca="1">COUNTIFS(Data!$F14:$F785,"&gt;"&amp;J1,Data!$F14:$F785,"&lt;="&amp;J2)</f>
        <v>77</v>
      </c>
      <c r="K3" s="11">
        <f ca="1">COUNTIFS(Data!$F14:$F785,"&gt;"&amp;K1,Data!$F14:$F785,"&lt;="&amp;K2)</f>
        <v>78</v>
      </c>
      <c r="L3" s="11">
        <f ca="1">COUNTIFS(Data!$F14:$F785,"&gt;"&amp;L1,Data!$F14:$F785,"&lt;="&amp;L2)</f>
        <v>77</v>
      </c>
      <c r="M3" s="11">
        <f ca="1">COUNTIFS(Data!$F14:$F785,"&gt;"&amp;M1,Data!$F14:$F785,"&lt;="&amp;M2)</f>
        <v>77</v>
      </c>
    </row>
    <row r="4" spans="1:15" x14ac:dyDescent="0.25">
      <c r="E4" s="11" t="s">
        <v>82</v>
      </c>
      <c r="F4" s="30">
        <f ca="1">AVERAGEIFS(Data!$F14:$F785,Data!$F14:$F785,"&gt;"&amp;F1,Data!$F14:$F785,"&lt;="&amp;F2)</f>
        <v>1.1606717838905437E-2</v>
      </c>
      <c r="G4" s="30">
        <f ca="1">AVERAGEIFS(Data!$F14:$F785,Data!$F14:$F785,"&gt;"&amp;G1,Data!$F14:$F785,"&lt;="&amp;G2)</f>
        <v>3.9815214318135353E-2</v>
      </c>
      <c r="H4" s="30">
        <f ca="1">AVERAGEIFS(Data!$F14:$F785,Data!$F14:$F785,"&gt;"&amp;H1,Data!$F14:$F785,"&lt;="&amp;H2)</f>
        <v>6.1583273935066636E-2</v>
      </c>
      <c r="I4" s="30">
        <f ca="1">AVERAGEIFS(Data!$F14:$F785,Data!$F14:$F785,"&gt;"&amp;I1,Data!$F14:$F785,"&lt;="&amp;I2)</f>
        <v>8.5848493535748124E-2</v>
      </c>
      <c r="J4" s="30">
        <f ca="1">AVERAGEIFS(Data!$F14:$F785,Data!$F14:$F785,"&gt;"&amp;J1,Data!$F14:$F785,"&lt;="&amp;J2)</f>
        <v>0.11399665047551526</v>
      </c>
      <c r="K4" s="30">
        <f ca="1">AVERAGEIFS(Data!$F14:$F785,Data!$F14:$F785,"&gt;"&amp;K1,Data!$F14:$F785,"&lt;="&amp;K2)</f>
        <v>0.14412718978499217</v>
      </c>
      <c r="L4" s="30">
        <f ca="1">AVERAGEIFS(Data!$F14:$F785,Data!$F14:$F785,"&gt;"&amp;L1,Data!$F14:$F785,"&lt;="&amp;L2)</f>
        <v>0.18164747268895695</v>
      </c>
      <c r="M4" s="30">
        <f ca="1">AVERAGEIFS(Data!$F14:$F785,Data!$F14:$F785,"&gt;"&amp;M1,Data!$F14:$F785,"&lt;="&amp;M2)</f>
        <v>0.25143223972474288</v>
      </c>
      <c r="N4" s="30"/>
      <c r="O4" s="30"/>
    </row>
    <row r="5" spans="1:15" x14ac:dyDescent="0.25">
      <c r="A5" s="11" t="s">
        <v>77</v>
      </c>
      <c r="B5" s="11" t="s">
        <v>78</v>
      </c>
      <c r="C5" s="11" t="s">
        <v>79</v>
      </c>
      <c r="D5" s="11" t="s">
        <v>83</v>
      </c>
      <c r="E5" s="26">
        <v>0.05</v>
      </c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3">
        <f ca="1">OFFSET(Data!$N$3,((ROW(A1)-1)/4),)</f>
        <v>0.3147468452890157</v>
      </c>
      <c r="B6" s="13">
        <f ca="1">OFFSET(Data!$N$4,((ROW(A1)-1)/4),)</f>
        <v>0.61020989413653848</v>
      </c>
      <c r="C6" s="13">
        <f ca="1">COUNTIFS(Data!N$14:N$785,"&gt;="&amp;A6,Data!N$14:N$785,"&lt;"&amp;B6)</f>
        <v>77</v>
      </c>
      <c r="D6" s="13">
        <f ca="1">AVERAGEIFS(Data!N$14:N$785,Data!N$14:N$785,"&gt;="&amp;A6,Data!N$14:N$785,"&lt;"&amp;B6)</f>
        <v>0.4039494497522152</v>
      </c>
      <c r="E6" s="12" t="s">
        <v>84</v>
      </c>
      <c r="F6" s="11">
        <f ca="1">COUNTIFS(Data!$E$14:$E$785,"&gt;"&amp;'5%5yr'!$E$5,Data!$N$14:$N$785,"&gt;"&amp;'5%5yr'!$A6,Data!$N$14:$N$785,"&lt;="&amp;'5%5yr'!$B6,Data!$F$14:$F$785,"&gt;"&amp;'5%5yr'!F$1,Data!$F$14:$F$785,"&lt;="&amp;'5%5yr'!F$2)</f>
        <v>20</v>
      </c>
      <c r="G6" s="11">
        <f ca="1">COUNTIFS(Data!$E$14:$E$785,"&gt;"&amp;'5%5yr'!$E$5,Data!$N$14:$N$785,"&gt;"&amp;'5%5yr'!$A6,Data!$N$14:$N$785,"&lt;="&amp;'5%5yr'!$B6,Data!$F$14:$F$785,"&gt;"&amp;'5%5yr'!G$1,Data!$F$14:$F$785,"&lt;="&amp;'5%5yr'!G$2)</f>
        <v>0</v>
      </c>
      <c r="H6" s="11">
        <f ca="1">COUNTIFS(Data!$E$14:$E$785,"&gt;"&amp;'5%5yr'!$E$5,Data!$N$14:$N$785,"&gt;"&amp;'5%5yr'!$A6,Data!$N$14:$N$785,"&lt;="&amp;'5%5yr'!$B6,Data!$F$14:$F$785,"&gt;"&amp;'5%5yr'!H$1,Data!$F$14:$F$785,"&lt;="&amp;'5%5yr'!H$2)</f>
        <v>0</v>
      </c>
      <c r="I6" s="11">
        <f ca="1">COUNTIFS(Data!$E$14:$E$785,"&gt;"&amp;'5%5yr'!$E$5,Data!$N$14:$N$785,"&gt;"&amp;'5%5yr'!$A6,Data!$N$14:$N$785,"&lt;="&amp;'5%5yr'!$B6,Data!$F$14:$F$785,"&gt;"&amp;'5%5yr'!I$1,Data!$F$14:$F$785,"&lt;="&amp;'5%5yr'!I$2)</f>
        <v>4</v>
      </c>
      <c r="J6" s="11">
        <f ca="1">COUNTIFS(Data!$E$14:$E$785,"&gt;"&amp;'5%5yr'!$E$5,Data!$N$14:$N$785,"&gt;"&amp;'5%5yr'!$A6,Data!$N$14:$N$785,"&lt;="&amp;'5%5yr'!$B6,Data!$F$14:$F$785,"&gt;"&amp;'5%5yr'!J$1,Data!$F$14:$F$785,"&lt;="&amp;'5%5yr'!J$2)</f>
        <v>10</v>
      </c>
      <c r="K6" s="11">
        <f ca="1">COUNTIFS(Data!$E$14:$E$785,"&gt;"&amp;'5%5yr'!$E$5,Data!$N$14:$N$785,"&gt;"&amp;'5%5yr'!$A6,Data!$N$14:$N$785,"&lt;="&amp;'5%5yr'!$B6,Data!$F$14:$F$785,"&gt;"&amp;'5%5yr'!K$1,Data!$F$14:$F$785,"&lt;="&amp;'5%5yr'!K$2)</f>
        <v>4</v>
      </c>
      <c r="L6" s="11">
        <f ca="1">COUNTIFS(Data!$E$14:$E$785,"&gt;"&amp;'5%5yr'!$E$5,Data!$N$14:$N$785,"&gt;"&amp;'5%5yr'!$A6,Data!$N$14:$N$785,"&lt;="&amp;'5%5yr'!$B6,Data!$F$14:$F$785,"&gt;"&amp;'5%5yr'!L$1,Data!$F$14:$F$785,"&lt;="&amp;'5%5yr'!L$2)</f>
        <v>7</v>
      </c>
      <c r="M6" s="11">
        <f ca="1">COUNTIFS(Data!$E$14:$E$785,"&gt;"&amp;'5%5yr'!$E$5,Data!$N$14:$N$785,"&gt;"&amp;'5%5yr'!$A6,Data!$N$14:$N$785,"&lt;="&amp;'5%5yr'!$B6,Data!$F$14:$F$785,"&gt;"&amp;'5%5yr'!M$1,Data!$F$14:$F$785,"&lt;="&amp;'5%5yr'!M$2)</f>
        <v>8</v>
      </c>
    </row>
    <row r="7" spans="1:15" x14ac:dyDescent="0.25">
      <c r="A7" s="13"/>
      <c r="B7" s="13"/>
      <c r="C7" s="13"/>
      <c r="D7" s="13"/>
      <c r="E7" s="12" t="s">
        <v>85</v>
      </c>
      <c r="F7" s="11">
        <f ca="1">COUNTIFS(Data!$N$14:$N$785,"&gt;"&amp;'5%5yr'!$A6,Data!$N$14:$N$785,"&lt;="&amp;'5%5yr'!$B6,Data!$F$14:$F$785,"&gt;"&amp;'5%5yr'!F$1,Data!$F$14:$F$785,"&lt;="&amp;'5%5yr'!F$2)</f>
        <v>21</v>
      </c>
      <c r="G7" s="11">
        <f ca="1">COUNTIFS(Data!$N$14:$N$785,"&gt;"&amp;'5%5yr'!$A6,Data!$N$14:$N$785,"&lt;="&amp;'5%5yr'!$B6,Data!$F$14:$F$785,"&gt;"&amp;'5%5yr'!G$1,Data!$F$14:$F$785,"&lt;="&amp;'5%5yr'!G$2)</f>
        <v>0</v>
      </c>
      <c r="H7" s="11">
        <f ca="1">COUNTIFS(Data!$N$14:$N$785,"&gt;"&amp;'5%5yr'!$A6,Data!$N$14:$N$785,"&lt;="&amp;'5%5yr'!$B6,Data!$F$14:$F$785,"&gt;"&amp;'5%5yr'!H$1,Data!$F$14:$F$785,"&lt;="&amp;'5%5yr'!H$2)</f>
        <v>1</v>
      </c>
      <c r="I7" s="11">
        <f ca="1">COUNTIFS(Data!$N$14:$N$785,"&gt;"&amp;'5%5yr'!$A6,Data!$N$14:$N$785,"&lt;="&amp;'5%5yr'!$B6,Data!$F$14:$F$785,"&gt;"&amp;'5%5yr'!I$1,Data!$F$14:$F$785,"&lt;="&amp;'5%5yr'!I$2)</f>
        <v>6</v>
      </c>
      <c r="J7" s="11">
        <f ca="1">COUNTIFS(Data!$N$14:$N$785,"&gt;"&amp;'5%5yr'!$A6,Data!$N$14:$N$785,"&lt;="&amp;'5%5yr'!$B6,Data!$F$14:$F$785,"&gt;"&amp;'5%5yr'!J$1,Data!$F$14:$F$785,"&lt;="&amp;'5%5yr'!J$2)</f>
        <v>12</v>
      </c>
      <c r="K7" s="11">
        <f ca="1">COUNTIFS(Data!$N$14:$N$785,"&gt;"&amp;'5%5yr'!$A6,Data!$N$14:$N$785,"&lt;="&amp;'5%5yr'!$B6,Data!$F$14:$F$785,"&gt;"&amp;'5%5yr'!K$1,Data!$F$14:$F$785,"&lt;="&amp;'5%5yr'!K$2)</f>
        <v>7</v>
      </c>
      <c r="L7" s="11">
        <f ca="1">COUNTIFS(Data!$N$14:$N$785,"&gt;"&amp;'5%5yr'!$A6,Data!$N$14:$N$785,"&lt;="&amp;'5%5yr'!$B6,Data!$F$14:$F$785,"&gt;"&amp;'5%5yr'!L$1,Data!$F$14:$F$785,"&lt;="&amp;'5%5yr'!L$2)</f>
        <v>8</v>
      </c>
      <c r="M7" s="11">
        <f ca="1">COUNTIFS(Data!$N$14:$N$785,"&gt;"&amp;'5%5yr'!$A6,Data!$N$14:$N$785,"&lt;="&amp;'5%5yr'!$B6,Data!$F$14:$F$785,"&gt;"&amp;'5%5yr'!M$1,Data!$F$14:$F$785,"&lt;="&amp;'5%5yr'!M$2)</f>
        <v>8</v>
      </c>
    </row>
    <row r="8" spans="1:15" x14ac:dyDescent="0.25">
      <c r="A8" s="13"/>
      <c r="B8" s="13"/>
      <c r="C8" s="13"/>
      <c r="D8" s="13"/>
      <c r="E8" s="12" t="s">
        <v>86</v>
      </c>
      <c r="F8" s="14">
        <f t="shared" ref="F8" ca="1" si="0">IFERROR(F6/F7,"--")</f>
        <v>0.95238095238095233</v>
      </c>
      <c r="G8" s="14" t="str">
        <f t="shared" ref="G8:M8" ca="1" si="1">IFERROR(G6/G7,"--")</f>
        <v>--</v>
      </c>
      <c r="H8" s="14">
        <f t="shared" ca="1" si="1"/>
        <v>0</v>
      </c>
      <c r="I8" s="14">
        <f t="shared" ca="1" si="1"/>
        <v>0.66666666666666663</v>
      </c>
      <c r="J8" s="14">
        <f t="shared" ca="1" si="1"/>
        <v>0.83333333333333337</v>
      </c>
      <c r="K8" s="14">
        <f t="shared" ca="1" si="1"/>
        <v>0.5714285714285714</v>
      </c>
      <c r="L8" s="14">
        <f t="shared" ca="1" si="1"/>
        <v>0.875</v>
      </c>
      <c r="M8" s="14">
        <f t="shared" ca="1" si="1"/>
        <v>1</v>
      </c>
      <c r="N8" s="14"/>
      <c r="O8" s="14"/>
    </row>
    <row r="9" spans="1:15" x14ac:dyDescent="0.25">
      <c r="A9" s="13"/>
      <c r="B9" s="13"/>
      <c r="C9" s="13"/>
      <c r="D9" s="13"/>
      <c r="E9" s="12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x14ac:dyDescent="0.25">
      <c r="A10" s="13">
        <f ca="1">OFFSET(Data!$N$3,((ROW(A5)-1)/4),)</f>
        <v>0.61020989413653848</v>
      </c>
      <c r="B10" s="13">
        <f ca="1">OFFSET(Data!$N$4,((ROW(A5)-1)/4),)</f>
        <v>1.0013514706032312</v>
      </c>
      <c r="C10" s="13">
        <f ca="1">COUNTIFS(Data!N$14:N$785,"&gt;="&amp;A10,Data!N$14:N$785,"&lt;"&amp;B10)</f>
        <v>77</v>
      </c>
      <c r="D10" s="13">
        <f ca="1">AVERAGEIFS(Data!N$14:N$785,Data!N$14:N$785,"&gt;="&amp;A10,Data!N$14:N$785,"&lt;"&amp;B10)</f>
        <v>0.73270912394388954</v>
      </c>
      <c r="E10" s="12" t="s">
        <v>84</v>
      </c>
      <c r="F10" s="11">
        <f ca="1">COUNTIFS(Data!$E$14:$E$785,"&gt;"&amp;'5%5yr'!$E$5,Data!$N$14:$N$785,"&gt;"&amp;'5%5yr'!$A10,Data!$N$14:$N$785,"&lt;="&amp;'5%5yr'!$B10,Data!$F$14:$F$785,"&gt;"&amp;'5%5yr'!F$1,Data!$F$14:$F$785,"&lt;="&amp;'5%5yr'!F$2)</f>
        <v>2</v>
      </c>
      <c r="G10" s="11">
        <f ca="1">COUNTIFS(Data!$E$14:$E$785,"&gt;"&amp;'5%5yr'!$E$5,Data!$N$14:$N$785,"&gt;"&amp;'5%5yr'!$A10,Data!$N$14:$N$785,"&lt;="&amp;'5%5yr'!$B10,Data!$F$14:$F$785,"&gt;"&amp;'5%5yr'!G$1,Data!$F$14:$F$785,"&lt;="&amp;'5%5yr'!G$2)</f>
        <v>2</v>
      </c>
      <c r="H10" s="11">
        <f ca="1">COUNTIFS(Data!$E$14:$E$785,"&gt;"&amp;'5%5yr'!$E$5,Data!$N$14:$N$785,"&gt;"&amp;'5%5yr'!$A10,Data!$N$14:$N$785,"&lt;="&amp;'5%5yr'!$B10,Data!$F$14:$F$785,"&gt;"&amp;'5%5yr'!H$1,Data!$F$14:$F$785,"&lt;="&amp;'5%5yr'!H$2)</f>
        <v>5</v>
      </c>
      <c r="I10" s="11">
        <f ca="1">COUNTIFS(Data!$E$14:$E$785,"&gt;"&amp;'5%5yr'!$E$5,Data!$N$14:$N$785,"&gt;"&amp;'5%5yr'!$A10,Data!$N$14:$N$785,"&lt;="&amp;'5%5yr'!$B10,Data!$F$14:$F$785,"&gt;"&amp;'5%5yr'!I$1,Data!$F$14:$F$785,"&lt;="&amp;'5%5yr'!I$2)</f>
        <v>5</v>
      </c>
      <c r="J10" s="11">
        <f ca="1">COUNTIFS(Data!$E$14:$E$785,"&gt;"&amp;'5%5yr'!$E$5,Data!$N$14:$N$785,"&gt;"&amp;'5%5yr'!$A10,Data!$N$14:$N$785,"&lt;="&amp;'5%5yr'!$B10,Data!$F$14:$F$785,"&gt;"&amp;'5%5yr'!J$1,Data!$F$14:$F$785,"&lt;="&amp;'5%5yr'!J$2)</f>
        <v>4</v>
      </c>
      <c r="K10" s="11">
        <f ca="1">COUNTIFS(Data!$E$14:$E$785,"&gt;"&amp;'5%5yr'!$E$5,Data!$N$14:$N$785,"&gt;"&amp;'5%5yr'!$A10,Data!$N$14:$N$785,"&lt;="&amp;'5%5yr'!$B10,Data!$F$14:$F$785,"&gt;"&amp;'5%5yr'!K$1,Data!$F$14:$F$785,"&lt;="&amp;'5%5yr'!K$2)</f>
        <v>4</v>
      </c>
      <c r="L10" s="11">
        <f ca="1">COUNTIFS(Data!$E$14:$E$785,"&gt;"&amp;'5%5yr'!$E$5,Data!$N$14:$N$785,"&gt;"&amp;'5%5yr'!$A10,Data!$N$14:$N$785,"&lt;="&amp;'5%5yr'!$B10,Data!$F$14:$F$785,"&gt;"&amp;'5%5yr'!L$1,Data!$F$14:$F$785,"&lt;="&amp;'5%5yr'!L$2)</f>
        <v>5</v>
      </c>
      <c r="M10" s="11">
        <f ca="1">COUNTIFS(Data!$E$14:$E$785,"&gt;"&amp;'5%5yr'!$E$5,Data!$N$14:$N$785,"&gt;"&amp;'5%5yr'!$A10,Data!$N$14:$N$785,"&lt;="&amp;'5%5yr'!$B10,Data!$F$14:$F$785,"&gt;"&amp;'5%5yr'!M$1,Data!$F$14:$F$785,"&lt;="&amp;'5%5yr'!M$2)</f>
        <v>10</v>
      </c>
    </row>
    <row r="11" spans="1:15" x14ac:dyDescent="0.25">
      <c r="A11" s="13"/>
      <c r="B11" s="13"/>
      <c r="C11" s="13"/>
      <c r="D11" s="13"/>
      <c r="E11" s="12" t="s">
        <v>85</v>
      </c>
      <c r="F11" s="11">
        <f ca="1">COUNTIFS(Data!$N$14:$N$785,"&gt;"&amp;'5%5yr'!$A10,Data!$N$14:$N$785,"&lt;="&amp;'5%5yr'!$B10,Data!$F$14:$F$785,"&gt;"&amp;'5%5yr'!F$1,Data!$F$14:$F$785,"&lt;="&amp;'5%5yr'!F$2)</f>
        <v>2</v>
      </c>
      <c r="G11" s="11">
        <f ca="1">COUNTIFS(Data!$N$14:$N$785,"&gt;"&amp;'5%5yr'!$A10,Data!$N$14:$N$785,"&lt;="&amp;'5%5yr'!$B10,Data!$F$14:$F$785,"&gt;"&amp;'5%5yr'!G$1,Data!$F$14:$F$785,"&lt;="&amp;'5%5yr'!G$2)</f>
        <v>5</v>
      </c>
      <c r="H11" s="11">
        <f ca="1">COUNTIFS(Data!$N$14:$N$785,"&gt;"&amp;'5%5yr'!$A10,Data!$N$14:$N$785,"&lt;="&amp;'5%5yr'!$B10,Data!$F$14:$F$785,"&gt;"&amp;'5%5yr'!H$1,Data!$F$14:$F$785,"&lt;="&amp;'5%5yr'!H$2)</f>
        <v>10</v>
      </c>
      <c r="I11" s="11">
        <f ca="1">COUNTIFS(Data!$N$14:$N$785,"&gt;"&amp;'5%5yr'!$A10,Data!$N$14:$N$785,"&lt;="&amp;'5%5yr'!$B10,Data!$F$14:$F$785,"&gt;"&amp;'5%5yr'!I$1,Data!$F$14:$F$785,"&lt;="&amp;'5%5yr'!I$2)</f>
        <v>9</v>
      </c>
      <c r="J11" s="11">
        <f ca="1">COUNTIFS(Data!$N$14:$N$785,"&gt;"&amp;'5%5yr'!$A10,Data!$N$14:$N$785,"&lt;="&amp;'5%5yr'!$B10,Data!$F$14:$F$785,"&gt;"&amp;'5%5yr'!J$1,Data!$F$14:$F$785,"&lt;="&amp;'5%5yr'!J$2)</f>
        <v>7</v>
      </c>
      <c r="K11" s="11">
        <f ca="1">COUNTIFS(Data!$N$14:$N$785,"&gt;"&amp;'5%5yr'!$A10,Data!$N$14:$N$785,"&lt;="&amp;'5%5yr'!$B10,Data!$F$14:$F$785,"&gt;"&amp;'5%5yr'!K$1,Data!$F$14:$F$785,"&lt;="&amp;'5%5yr'!K$2)</f>
        <v>6</v>
      </c>
      <c r="L11" s="11">
        <f ca="1">COUNTIFS(Data!$N$14:$N$785,"&gt;"&amp;'5%5yr'!$A10,Data!$N$14:$N$785,"&lt;="&amp;'5%5yr'!$B10,Data!$F$14:$F$785,"&gt;"&amp;'5%5yr'!L$1,Data!$F$14:$F$785,"&lt;="&amp;'5%5yr'!L$2)</f>
        <v>5</v>
      </c>
      <c r="M11" s="11">
        <f ca="1">COUNTIFS(Data!$N$14:$N$785,"&gt;"&amp;'5%5yr'!$A10,Data!$N$14:$N$785,"&lt;="&amp;'5%5yr'!$B10,Data!$F$14:$F$785,"&gt;"&amp;'5%5yr'!M$1,Data!$F$14:$F$785,"&lt;="&amp;'5%5yr'!M$2)</f>
        <v>11</v>
      </c>
    </row>
    <row r="12" spans="1:15" x14ac:dyDescent="0.25">
      <c r="A12" s="13"/>
      <c r="B12" s="13"/>
      <c r="C12" s="13"/>
      <c r="D12" s="13"/>
      <c r="E12" s="12" t="s">
        <v>86</v>
      </c>
      <c r="F12" s="14">
        <f t="shared" ref="F12" ca="1" si="2">IFERROR(F10/F11,"--")</f>
        <v>1</v>
      </c>
      <c r="G12" s="14">
        <f t="shared" ref="G12:M12" ca="1" si="3">IFERROR(G10/G11,"--")</f>
        <v>0.4</v>
      </c>
      <c r="H12" s="14">
        <f t="shared" ca="1" si="3"/>
        <v>0.5</v>
      </c>
      <c r="I12" s="14">
        <f t="shared" ca="1" si="3"/>
        <v>0.55555555555555558</v>
      </c>
      <c r="J12" s="14">
        <f t="shared" ca="1" si="3"/>
        <v>0.5714285714285714</v>
      </c>
      <c r="K12" s="14">
        <f t="shared" ca="1" si="3"/>
        <v>0.66666666666666663</v>
      </c>
      <c r="L12" s="14">
        <f t="shared" ca="1" si="3"/>
        <v>1</v>
      </c>
      <c r="M12" s="14">
        <f t="shared" ca="1" si="3"/>
        <v>0.90909090909090906</v>
      </c>
      <c r="N12" s="14"/>
      <c r="O12" s="14"/>
    </row>
    <row r="13" spans="1:15" x14ac:dyDescent="0.25">
      <c r="A13" s="13"/>
      <c r="B13" s="13"/>
      <c r="C13" s="13"/>
      <c r="D13" s="13"/>
      <c r="E13" s="12"/>
    </row>
    <row r="14" spans="1:15" x14ac:dyDescent="0.25">
      <c r="A14" s="13">
        <f ca="1">OFFSET(Data!$N$3,((ROW(A9)-1)/4),)</f>
        <v>1.0013514706032312</v>
      </c>
      <c r="B14" s="13">
        <f ca="1">OFFSET(Data!$N$4,((ROW(A9)-1)/4),)</f>
        <v>1.675983319178135</v>
      </c>
      <c r="C14" s="13">
        <f ca="1">COUNTIFS(Data!N$14:N$785,"&gt;="&amp;A14,Data!N$14:N$785,"&lt;"&amp;B14)</f>
        <v>78</v>
      </c>
      <c r="D14" s="13">
        <f ca="1">AVERAGEIFS(Data!N$14:N$785,Data!N$14:N$785,"&gt;="&amp;A14,Data!N$14:N$785,"&lt;"&amp;B14)</f>
        <v>1.4040950746170748</v>
      </c>
      <c r="E14" s="12" t="s">
        <v>84</v>
      </c>
      <c r="F14" s="11">
        <f ca="1">COUNTIFS(Data!$E$14:$E$785,"&gt;"&amp;'5%5yr'!$E$5,Data!$N$14:$N$785,"&gt;"&amp;'5%5yr'!$A14,Data!$N$14:$N$785,"&lt;="&amp;'5%5yr'!$B14,Data!$F$14:$F$785,"&gt;"&amp;'5%5yr'!F$1,Data!$F$14:$F$785,"&lt;="&amp;'5%5yr'!F$2)</f>
        <v>2</v>
      </c>
      <c r="G14" s="11">
        <f ca="1">COUNTIFS(Data!$E$14:$E$785,"&gt;"&amp;'5%5yr'!$E$5,Data!$N$14:$N$785,"&gt;"&amp;'5%5yr'!$A14,Data!$N$14:$N$785,"&lt;="&amp;'5%5yr'!$B14,Data!$F$14:$F$785,"&gt;"&amp;'5%5yr'!G$1,Data!$F$14:$F$785,"&lt;="&amp;'5%5yr'!G$2)</f>
        <v>1</v>
      </c>
      <c r="H14" s="11">
        <f ca="1">COUNTIFS(Data!$E$14:$E$785,"&gt;"&amp;'5%5yr'!$E$5,Data!$N$14:$N$785,"&gt;"&amp;'5%5yr'!$A14,Data!$N$14:$N$785,"&lt;="&amp;'5%5yr'!$B14,Data!$F$14:$F$785,"&gt;"&amp;'5%5yr'!H$1,Data!$F$14:$F$785,"&lt;="&amp;'5%5yr'!H$2)</f>
        <v>1</v>
      </c>
      <c r="I14" s="11">
        <f ca="1">COUNTIFS(Data!$E$14:$E$785,"&gt;"&amp;'5%5yr'!$E$5,Data!$N$14:$N$785,"&gt;"&amp;'5%5yr'!$A14,Data!$N$14:$N$785,"&lt;="&amp;'5%5yr'!$B14,Data!$F$14:$F$785,"&gt;"&amp;'5%5yr'!I$1,Data!$F$14:$F$785,"&lt;="&amp;'5%5yr'!I$2)</f>
        <v>3</v>
      </c>
      <c r="J14" s="11">
        <f ca="1">COUNTIFS(Data!$E$14:$E$785,"&gt;"&amp;'5%5yr'!$E$5,Data!$N$14:$N$785,"&gt;"&amp;'5%5yr'!$A14,Data!$N$14:$N$785,"&lt;="&amp;'5%5yr'!$B14,Data!$F$14:$F$785,"&gt;"&amp;'5%5yr'!J$1,Data!$F$14:$F$785,"&lt;="&amp;'5%5yr'!J$2)</f>
        <v>5</v>
      </c>
      <c r="K14" s="11">
        <f ca="1">COUNTIFS(Data!$E$14:$E$785,"&gt;"&amp;'5%5yr'!$E$5,Data!$N$14:$N$785,"&gt;"&amp;'5%5yr'!$A14,Data!$N$14:$N$785,"&lt;="&amp;'5%5yr'!$B14,Data!$F$14:$F$785,"&gt;"&amp;'5%5yr'!K$1,Data!$F$14:$F$785,"&lt;="&amp;'5%5yr'!K$2)</f>
        <v>9</v>
      </c>
      <c r="L14" s="11">
        <f ca="1">COUNTIFS(Data!$E$14:$E$785,"&gt;"&amp;'5%5yr'!$E$5,Data!$N$14:$N$785,"&gt;"&amp;'5%5yr'!$A14,Data!$N$14:$N$785,"&lt;="&amp;'5%5yr'!$B14,Data!$F$14:$F$785,"&gt;"&amp;'5%5yr'!L$1,Data!$F$14:$F$785,"&lt;="&amp;'5%5yr'!L$2)</f>
        <v>7</v>
      </c>
      <c r="M14" s="11">
        <f ca="1">COUNTIFS(Data!$E$14:$E$785,"&gt;"&amp;'5%5yr'!$E$5,Data!$N$14:$N$785,"&gt;"&amp;'5%5yr'!$A14,Data!$N$14:$N$785,"&lt;="&amp;'5%5yr'!$B14,Data!$F$14:$F$785,"&gt;"&amp;'5%5yr'!M$1,Data!$F$14:$F$785,"&lt;="&amp;'5%5yr'!M$2)</f>
        <v>10</v>
      </c>
    </row>
    <row r="15" spans="1:15" x14ac:dyDescent="0.25">
      <c r="A15" s="13"/>
      <c r="B15" s="13"/>
      <c r="C15" s="13"/>
      <c r="D15" s="13"/>
      <c r="E15" s="12" t="s">
        <v>85</v>
      </c>
      <c r="F15" s="11">
        <f ca="1">COUNTIFS(Data!$N$14:$N$785,"&gt;"&amp;'5%5yr'!$A14,Data!$N$14:$N$785,"&lt;="&amp;'5%5yr'!$B14,Data!$F$14:$F$785,"&gt;"&amp;'5%5yr'!F$1,Data!$F$14:$F$785,"&lt;="&amp;'5%5yr'!F$2)</f>
        <v>2</v>
      </c>
      <c r="G15" s="11">
        <f ca="1">COUNTIFS(Data!$N$14:$N$785,"&gt;"&amp;'5%5yr'!$A14,Data!$N$14:$N$785,"&lt;="&amp;'5%5yr'!$B14,Data!$F$14:$F$785,"&gt;"&amp;'5%5yr'!G$1,Data!$F$14:$F$785,"&lt;="&amp;'5%5yr'!G$2)</f>
        <v>1</v>
      </c>
      <c r="H15" s="11">
        <f ca="1">COUNTIFS(Data!$N$14:$N$785,"&gt;"&amp;'5%5yr'!$A14,Data!$N$14:$N$785,"&lt;="&amp;'5%5yr'!$B14,Data!$F$14:$F$785,"&gt;"&amp;'5%5yr'!H$1,Data!$F$14:$F$785,"&lt;="&amp;'5%5yr'!H$2)</f>
        <v>4</v>
      </c>
      <c r="I15" s="11">
        <f ca="1">COUNTIFS(Data!$N$14:$N$785,"&gt;"&amp;'5%5yr'!$A14,Data!$N$14:$N$785,"&lt;="&amp;'5%5yr'!$B14,Data!$F$14:$F$785,"&gt;"&amp;'5%5yr'!I$1,Data!$F$14:$F$785,"&lt;="&amp;'5%5yr'!I$2)</f>
        <v>4</v>
      </c>
      <c r="J15" s="11">
        <f ca="1">COUNTIFS(Data!$N$14:$N$785,"&gt;"&amp;'5%5yr'!$A14,Data!$N$14:$N$785,"&lt;="&amp;'5%5yr'!$B14,Data!$F$14:$F$785,"&gt;"&amp;'5%5yr'!J$1,Data!$F$14:$F$785,"&lt;="&amp;'5%5yr'!J$2)</f>
        <v>9</v>
      </c>
      <c r="K15" s="11">
        <f ca="1">COUNTIFS(Data!$N$14:$N$785,"&gt;"&amp;'5%5yr'!$A14,Data!$N$14:$N$785,"&lt;="&amp;'5%5yr'!$B14,Data!$F$14:$F$785,"&gt;"&amp;'5%5yr'!K$1,Data!$F$14:$F$785,"&lt;="&amp;'5%5yr'!K$2)</f>
        <v>13</v>
      </c>
      <c r="L15" s="11">
        <f ca="1">COUNTIFS(Data!$N$14:$N$785,"&gt;"&amp;'5%5yr'!$A14,Data!$N$14:$N$785,"&lt;="&amp;'5%5yr'!$B14,Data!$F$14:$F$785,"&gt;"&amp;'5%5yr'!L$1,Data!$F$14:$F$785,"&lt;="&amp;'5%5yr'!L$2)</f>
        <v>8</v>
      </c>
      <c r="M15" s="11">
        <f ca="1">COUNTIFS(Data!$N$14:$N$785,"&gt;"&amp;'5%5yr'!$A14,Data!$N$14:$N$785,"&lt;="&amp;'5%5yr'!$B14,Data!$F$14:$F$785,"&gt;"&amp;'5%5yr'!M$1,Data!$F$14:$F$785,"&lt;="&amp;'5%5yr'!M$2)</f>
        <v>14</v>
      </c>
    </row>
    <row r="16" spans="1:15" x14ac:dyDescent="0.25">
      <c r="A16" s="13"/>
      <c r="B16" s="13"/>
      <c r="C16" s="13"/>
      <c r="D16" s="13"/>
      <c r="E16" s="12" t="s">
        <v>86</v>
      </c>
      <c r="F16" s="14">
        <f t="shared" ref="F16" ca="1" si="4">IFERROR(F14/F15,"--")</f>
        <v>1</v>
      </c>
      <c r="G16" s="14">
        <f t="shared" ref="G16:M16" ca="1" si="5">IFERROR(G14/G15,"--")</f>
        <v>1</v>
      </c>
      <c r="H16" s="14">
        <f t="shared" ca="1" si="5"/>
        <v>0.25</v>
      </c>
      <c r="I16" s="14">
        <f t="shared" ca="1" si="5"/>
        <v>0.75</v>
      </c>
      <c r="J16" s="14">
        <f t="shared" ca="1" si="5"/>
        <v>0.55555555555555558</v>
      </c>
      <c r="K16" s="14">
        <f t="shared" ca="1" si="5"/>
        <v>0.69230769230769229</v>
      </c>
      <c r="L16" s="14">
        <f t="shared" ca="1" si="5"/>
        <v>0.875</v>
      </c>
      <c r="M16" s="14">
        <f t="shared" ca="1" si="5"/>
        <v>0.7142857142857143</v>
      </c>
      <c r="N16" s="14"/>
      <c r="O16" s="14"/>
    </row>
    <row r="17" spans="1:15" x14ac:dyDescent="0.25">
      <c r="A17" s="13"/>
      <c r="B17" s="13"/>
      <c r="C17" s="13"/>
      <c r="D17" s="13"/>
      <c r="E17" s="12"/>
    </row>
    <row r="18" spans="1:15" x14ac:dyDescent="0.25">
      <c r="A18" s="13">
        <f ca="1">OFFSET(Data!$N$3,((ROW(A13)-1)/4),)</f>
        <v>1.675983319178135</v>
      </c>
      <c r="B18" s="13">
        <f ca="1">OFFSET(Data!$N$4,((ROW(A13)-1)/4),)</f>
        <v>2.6561449271882518</v>
      </c>
      <c r="C18" s="13">
        <f ca="1">COUNTIFS(Data!N$14:N$785,"&gt;="&amp;A18,Data!N$14:N$785,"&lt;"&amp;B18)</f>
        <v>77</v>
      </c>
      <c r="D18" s="13">
        <f ca="1">AVERAGEIFS(Data!N$14:N$785,Data!N$14:N$785,"&gt;="&amp;A18,Data!N$14:N$785,"&lt;"&amp;B18)</f>
        <v>2.0683690071427412</v>
      </c>
      <c r="E18" s="12" t="s">
        <v>84</v>
      </c>
      <c r="F18" s="11">
        <f ca="1">COUNTIFS(Data!$E$14:$E$785,"&gt;"&amp;'5%5yr'!$E$5,Data!$N$14:$N$785,"&gt;"&amp;'5%5yr'!$A18,Data!$N$14:$N$785,"&lt;="&amp;'5%5yr'!$B18,Data!$F$14:$F$785,"&gt;"&amp;'5%5yr'!F$1,Data!$F$14:$F$785,"&lt;="&amp;'5%5yr'!F$2)</f>
        <v>0</v>
      </c>
      <c r="G18" s="11">
        <f ca="1">COUNTIFS(Data!$E$14:$E$785,"&gt;"&amp;'5%5yr'!$E$5,Data!$N$14:$N$785,"&gt;"&amp;'5%5yr'!$A18,Data!$N$14:$N$785,"&lt;="&amp;'5%5yr'!$B18,Data!$F$14:$F$785,"&gt;"&amp;'5%5yr'!G$1,Data!$F$14:$F$785,"&lt;="&amp;'5%5yr'!G$2)</f>
        <v>1</v>
      </c>
      <c r="H18" s="11">
        <f ca="1">COUNTIFS(Data!$E$14:$E$785,"&gt;"&amp;'5%5yr'!$E$5,Data!$N$14:$N$785,"&gt;"&amp;'5%5yr'!$A18,Data!$N$14:$N$785,"&lt;="&amp;'5%5yr'!$B18,Data!$F$14:$F$785,"&gt;"&amp;'5%5yr'!H$1,Data!$F$14:$F$785,"&lt;="&amp;'5%5yr'!H$2)</f>
        <v>1</v>
      </c>
      <c r="I18" s="11">
        <f ca="1">COUNTIFS(Data!$E$14:$E$785,"&gt;"&amp;'5%5yr'!$E$5,Data!$N$14:$N$785,"&gt;"&amp;'5%5yr'!$A18,Data!$N$14:$N$785,"&lt;="&amp;'5%5yr'!$B18,Data!$F$14:$F$785,"&gt;"&amp;'5%5yr'!I$1,Data!$F$14:$F$785,"&lt;="&amp;'5%5yr'!I$2)</f>
        <v>4</v>
      </c>
      <c r="J18" s="11">
        <f ca="1">COUNTIFS(Data!$E$14:$E$785,"&gt;"&amp;'5%5yr'!$E$5,Data!$N$14:$N$785,"&gt;"&amp;'5%5yr'!$A18,Data!$N$14:$N$785,"&lt;="&amp;'5%5yr'!$B18,Data!$F$14:$F$785,"&gt;"&amp;'5%5yr'!J$1,Data!$F$14:$F$785,"&lt;="&amp;'5%5yr'!J$2)</f>
        <v>7</v>
      </c>
      <c r="K18" s="11">
        <f ca="1">COUNTIFS(Data!$E$14:$E$785,"&gt;"&amp;'5%5yr'!$E$5,Data!$N$14:$N$785,"&gt;"&amp;'5%5yr'!$A18,Data!$N$14:$N$785,"&lt;="&amp;'5%5yr'!$B18,Data!$F$14:$F$785,"&gt;"&amp;'5%5yr'!K$1,Data!$F$14:$F$785,"&lt;="&amp;'5%5yr'!K$2)</f>
        <v>7</v>
      </c>
      <c r="L18" s="11">
        <f ca="1">COUNTIFS(Data!$E$14:$E$785,"&gt;"&amp;'5%5yr'!$E$5,Data!$N$14:$N$785,"&gt;"&amp;'5%5yr'!$A18,Data!$N$14:$N$785,"&lt;="&amp;'5%5yr'!$B18,Data!$F$14:$F$785,"&gt;"&amp;'5%5yr'!L$1,Data!$F$14:$F$785,"&lt;="&amp;'5%5yr'!L$2)</f>
        <v>7</v>
      </c>
      <c r="M18" s="11">
        <f ca="1">COUNTIFS(Data!$E$14:$E$785,"&gt;"&amp;'5%5yr'!$E$5,Data!$N$14:$N$785,"&gt;"&amp;'5%5yr'!$A18,Data!$N$14:$N$785,"&lt;="&amp;'5%5yr'!$B18,Data!$F$14:$F$785,"&gt;"&amp;'5%5yr'!M$1,Data!$F$14:$F$785,"&lt;="&amp;'5%5yr'!M$2)</f>
        <v>11</v>
      </c>
    </row>
    <row r="19" spans="1:15" x14ac:dyDescent="0.25">
      <c r="D19" s="13"/>
      <c r="E19" s="12" t="s">
        <v>85</v>
      </c>
      <c r="F19" s="11">
        <f ca="1">COUNTIFS(Data!$N$14:$N$785,"&gt;"&amp;'5%5yr'!$A18,Data!$N$14:$N$785,"&lt;="&amp;'5%5yr'!$B18,Data!$F$14:$F$785,"&gt;"&amp;'5%5yr'!F$1,Data!$F$14:$F$785,"&lt;="&amp;'5%5yr'!F$2)</f>
        <v>0</v>
      </c>
      <c r="G19" s="11">
        <f ca="1">COUNTIFS(Data!$N$14:$N$785,"&gt;"&amp;'5%5yr'!$A18,Data!$N$14:$N$785,"&lt;="&amp;'5%5yr'!$B18,Data!$F$14:$F$785,"&gt;"&amp;'5%5yr'!G$1,Data!$F$14:$F$785,"&lt;="&amp;'5%5yr'!G$2)</f>
        <v>2</v>
      </c>
      <c r="H19" s="11">
        <f ca="1">COUNTIFS(Data!$N$14:$N$785,"&gt;"&amp;'5%5yr'!$A18,Data!$N$14:$N$785,"&lt;="&amp;'5%5yr'!$B18,Data!$F$14:$F$785,"&gt;"&amp;'5%5yr'!H$1,Data!$F$14:$F$785,"&lt;="&amp;'5%5yr'!H$2)</f>
        <v>2</v>
      </c>
      <c r="I19" s="11">
        <f ca="1">COUNTIFS(Data!$N$14:$N$785,"&gt;"&amp;'5%5yr'!$A18,Data!$N$14:$N$785,"&lt;="&amp;'5%5yr'!$B18,Data!$F$14:$F$785,"&gt;"&amp;'5%5yr'!I$1,Data!$F$14:$F$785,"&lt;="&amp;'5%5yr'!I$2)</f>
        <v>10</v>
      </c>
      <c r="J19" s="11">
        <f ca="1">COUNTIFS(Data!$N$14:$N$785,"&gt;"&amp;'5%5yr'!$A18,Data!$N$14:$N$785,"&lt;="&amp;'5%5yr'!$B18,Data!$F$14:$F$785,"&gt;"&amp;'5%5yr'!J$1,Data!$F$14:$F$785,"&lt;="&amp;'5%5yr'!J$2)</f>
        <v>11</v>
      </c>
      <c r="K19" s="11">
        <f ca="1">COUNTIFS(Data!$N$14:$N$785,"&gt;"&amp;'5%5yr'!$A18,Data!$N$14:$N$785,"&lt;="&amp;'5%5yr'!$B18,Data!$F$14:$F$785,"&gt;"&amp;'5%5yr'!K$1,Data!$F$14:$F$785,"&lt;="&amp;'5%5yr'!K$2)</f>
        <v>10</v>
      </c>
      <c r="L19" s="11">
        <f ca="1">COUNTIFS(Data!$N$14:$N$785,"&gt;"&amp;'5%5yr'!$A18,Data!$N$14:$N$785,"&lt;="&amp;'5%5yr'!$B18,Data!$F$14:$F$785,"&gt;"&amp;'5%5yr'!L$1,Data!$F$14:$F$785,"&lt;="&amp;'5%5yr'!L$2)</f>
        <v>11</v>
      </c>
      <c r="M19" s="11">
        <f ca="1">COUNTIFS(Data!$N$14:$N$785,"&gt;"&amp;'5%5yr'!$A18,Data!$N$14:$N$785,"&lt;="&amp;'5%5yr'!$B18,Data!$F$14:$F$785,"&gt;"&amp;'5%5yr'!M$1,Data!$F$14:$F$785,"&lt;="&amp;'5%5yr'!M$2)</f>
        <v>13</v>
      </c>
    </row>
    <row r="20" spans="1:15" x14ac:dyDescent="0.25">
      <c r="D20" s="13"/>
      <c r="E20" s="12" t="s">
        <v>86</v>
      </c>
      <c r="F20" s="14" t="str">
        <f t="shared" ref="F20" ca="1" si="6">IFERROR(F18/F19,"--")</f>
        <v>--</v>
      </c>
      <c r="G20" s="14">
        <f t="shared" ref="G20:M20" ca="1" si="7">IFERROR(G18/G19,"--")</f>
        <v>0.5</v>
      </c>
      <c r="H20" s="14">
        <f t="shared" ca="1" si="7"/>
        <v>0.5</v>
      </c>
      <c r="I20" s="14">
        <f t="shared" ca="1" si="7"/>
        <v>0.4</v>
      </c>
      <c r="J20" s="14">
        <f t="shared" ca="1" si="7"/>
        <v>0.63636363636363635</v>
      </c>
      <c r="K20" s="14">
        <f t="shared" ca="1" si="7"/>
        <v>0.7</v>
      </c>
      <c r="L20" s="14">
        <f t="shared" ca="1" si="7"/>
        <v>0.63636363636363635</v>
      </c>
      <c r="M20" s="14">
        <f t="shared" ca="1" si="7"/>
        <v>0.84615384615384615</v>
      </c>
      <c r="N20" s="14"/>
      <c r="O20" s="14"/>
    </row>
    <row r="21" spans="1:15" x14ac:dyDescent="0.25">
      <c r="A21" s="13"/>
      <c r="B21" s="13"/>
      <c r="C21" s="13"/>
      <c r="D21" s="13"/>
      <c r="E21" s="12"/>
    </row>
    <row r="22" spans="1:15" x14ac:dyDescent="0.25">
      <c r="A22" s="13">
        <f ca="1">OFFSET(Data!$N$3,((ROW(A17)-1)/4),)</f>
        <v>2.6561449271882518</v>
      </c>
      <c r="B22" s="13">
        <f ca="1">OFFSET(Data!$N$4,((ROW(A17)-1)/4),)</f>
        <v>4.1421054545380569</v>
      </c>
      <c r="C22" s="13">
        <f ca="1">COUNTIFS(Data!N$14:N$785,"&gt;="&amp;A22,Data!N$14:N$785,"&lt;"&amp;B22)</f>
        <v>77</v>
      </c>
      <c r="D22" s="13">
        <f ca="1">AVERAGEIFS(Data!N$14:N$785,Data!N$14:N$785,"&gt;="&amp;A22,Data!N$14:N$785,"&lt;"&amp;B22)</f>
        <v>3.4557047379094961</v>
      </c>
      <c r="E22" s="12" t="s">
        <v>84</v>
      </c>
      <c r="F22" s="11">
        <f ca="1">COUNTIFS(Data!$E$14:$E$785,"&gt;"&amp;'5%5yr'!$E$5,Data!$N$14:$N$785,"&gt;"&amp;'5%5yr'!$A22,Data!$N$14:$N$785,"&lt;="&amp;'5%5yr'!$B22,Data!$F$14:$F$785,"&gt;"&amp;'5%5yr'!F$1,Data!$F$14:$F$785,"&lt;="&amp;'5%5yr'!F$2)</f>
        <v>3</v>
      </c>
      <c r="G22" s="11">
        <f ca="1">COUNTIFS(Data!$E$14:$E$785,"&gt;"&amp;'5%5yr'!$E$5,Data!$N$14:$N$785,"&gt;"&amp;'5%5yr'!$A22,Data!$N$14:$N$785,"&lt;="&amp;'5%5yr'!$B22,Data!$F$14:$F$785,"&gt;"&amp;'5%5yr'!G$1,Data!$F$14:$F$785,"&lt;="&amp;'5%5yr'!G$2)</f>
        <v>1</v>
      </c>
      <c r="H22" s="11">
        <f ca="1">COUNTIFS(Data!$E$14:$E$785,"&gt;"&amp;'5%5yr'!$E$5,Data!$N$14:$N$785,"&gt;"&amp;'5%5yr'!$A22,Data!$N$14:$N$785,"&lt;="&amp;'5%5yr'!$B22,Data!$F$14:$F$785,"&gt;"&amp;'5%5yr'!H$1,Data!$F$14:$F$785,"&lt;="&amp;'5%5yr'!H$2)</f>
        <v>0</v>
      </c>
      <c r="I22" s="11">
        <f ca="1">COUNTIFS(Data!$E$14:$E$785,"&gt;"&amp;'5%5yr'!$E$5,Data!$N$14:$N$785,"&gt;"&amp;'5%5yr'!$A22,Data!$N$14:$N$785,"&lt;="&amp;'5%5yr'!$B22,Data!$F$14:$F$785,"&gt;"&amp;'5%5yr'!I$1,Data!$F$14:$F$785,"&lt;="&amp;'5%5yr'!I$2)</f>
        <v>1</v>
      </c>
      <c r="J22" s="11">
        <f ca="1">COUNTIFS(Data!$E$14:$E$785,"&gt;"&amp;'5%5yr'!$E$5,Data!$N$14:$N$785,"&gt;"&amp;'5%5yr'!$A22,Data!$N$14:$N$785,"&lt;="&amp;'5%5yr'!$B22,Data!$F$14:$F$785,"&gt;"&amp;'5%5yr'!J$1,Data!$F$14:$F$785,"&lt;="&amp;'5%5yr'!J$2)</f>
        <v>4</v>
      </c>
      <c r="K22" s="11">
        <f ca="1">COUNTIFS(Data!$E$14:$E$785,"&gt;"&amp;'5%5yr'!$E$5,Data!$N$14:$N$785,"&gt;"&amp;'5%5yr'!$A22,Data!$N$14:$N$785,"&lt;="&amp;'5%5yr'!$B22,Data!$F$14:$F$785,"&gt;"&amp;'5%5yr'!K$1,Data!$F$14:$F$785,"&lt;="&amp;'5%5yr'!K$2)</f>
        <v>4</v>
      </c>
      <c r="L22" s="11">
        <f ca="1">COUNTIFS(Data!$E$14:$E$785,"&gt;"&amp;'5%5yr'!$E$5,Data!$N$14:$N$785,"&gt;"&amp;'5%5yr'!$A22,Data!$N$14:$N$785,"&lt;="&amp;'5%5yr'!$B22,Data!$F$14:$F$785,"&gt;"&amp;'5%5yr'!L$1,Data!$F$14:$F$785,"&lt;="&amp;'5%5yr'!L$2)</f>
        <v>12</v>
      </c>
      <c r="M22" s="11">
        <f ca="1">COUNTIFS(Data!$E$14:$E$785,"&gt;"&amp;'5%5yr'!$E$5,Data!$N$14:$N$785,"&gt;"&amp;'5%5yr'!$A22,Data!$N$14:$N$785,"&lt;="&amp;'5%5yr'!$B22,Data!$F$14:$F$785,"&gt;"&amp;'5%5yr'!M$1,Data!$F$14:$F$785,"&lt;="&amp;'5%5yr'!M$2)</f>
        <v>10</v>
      </c>
    </row>
    <row r="23" spans="1:15" x14ac:dyDescent="0.25">
      <c r="D23" s="13"/>
      <c r="E23" s="12" t="s">
        <v>85</v>
      </c>
      <c r="F23" s="11">
        <f ca="1">COUNTIFS(Data!$N$14:$N$785,"&gt;"&amp;'5%5yr'!$A22,Data!$N$14:$N$785,"&lt;="&amp;'5%5yr'!$B22,Data!$F$14:$F$785,"&gt;"&amp;'5%5yr'!F$1,Data!$F$14:$F$785,"&lt;="&amp;'5%5yr'!F$2)</f>
        <v>4</v>
      </c>
      <c r="G23" s="11">
        <f ca="1">COUNTIFS(Data!$N$14:$N$785,"&gt;"&amp;'5%5yr'!$A22,Data!$N$14:$N$785,"&lt;="&amp;'5%5yr'!$B22,Data!$F$14:$F$785,"&gt;"&amp;'5%5yr'!G$1,Data!$F$14:$F$785,"&lt;="&amp;'5%5yr'!G$2)</f>
        <v>4</v>
      </c>
      <c r="H23" s="11">
        <f ca="1">COUNTIFS(Data!$N$14:$N$785,"&gt;"&amp;'5%5yr'!$A22,Data!$N$14:$N$785,"&lt;="&amp;'5%5yr'!$B22,Data!$F$14:$F$785,"&gt;"&amp;'5%5yr'!H$1,Data!$F$14:$F$785,"&lt;="&amp;'5%5yr'!H$2)</f>
        <v>4</v>
      </c>
      <c r="I23" s="11">
        <f ca="1">COUNTIFS(Data!$N$14:$N$785,"&gt;"&amp;'5%5yr'!$A22,Data!$N$14:$N$785,"&lt;="&amp;'5%5yr'!$B22,Data!$F$14:$F$785,"&gt;"&amp;'5%5yr'!I$1,Data!$F$14:$F$785,"&lt;="&amp;'5%5yr'!I$2)</f>
        <v>6</v>
      </c>
      <c r="J23" s="11">
        <f ca="1">COUNTIFS(Data!$N$14:$N$785,"&gt;"&amp;'5%5yr'!$A22,Data!$N$14:$N$785,"&lt;="&amp;'5%5yr'!$B22,Data!$F$14:$F$785,"&gt;"&amp;'5%5yr'!J$1,Data!$F$14:$F$785,"&lt;="&amp;'5%5yr'!J$2)</f>
        <v>8</v>
      </c>
      <c r="K23" s="11">
        <f ca="1">COUNTIFS(Data!$N$14:$N$785,"&gt;"&amp;'5%5yr'!$A22,Data!$N$14:$N$785,"&lt;="&amp;'5%5yr'!$B22,Data!$F$14:$F$785,"&gt;"&amp;'5%5yr'!K$1,Data!$F$14:$F$785,"&lt;="&amp;'5%5yr'!K$2)</f>
        <v>8</v>
      </c>
      <c r="L23" s="11">
        <f ca="1">COUNTIFS(Data!$N$14:$N$785,"&gt;"&amp;'5%5yr'!$A22,Data!$N$14:$N$785,"&lt;="&amp;'5%5yr'!$B22,Data!$F$14:$F$785,"&gt;"&amp;'5%5yr'!L$1,Data!$F$14:$F$785,"&lt;="&amp;'5%5yr'!L$2)</f>
        <v>15</v>
      </c>
      <c r="M23" s="11">
        <f ca="1">COUNTIFS(Data!$N$14:$N$785,"&gt;"&amp;'5%5yr'!$A22,Data!$N$14:$N$785,"&lt;="&amp;'5%5yr'!$B22,Data!$F$14:$F$785,"&gt;"&amp;'5%5yr'!M$1,Data!$F$14:$F$785,"&lt;="&amp;'5%5yr'!M$2)</f>
        <v>11</v>
      </c>
    </row>
    <row r="24" spans="1:15" x14ac:dyDescent="0.25">
      <c r="D24" s="13"/>
      <c r="E24" s="12" t="s">
        <v>86</v>
      </c>
      <c r="F24" s="14">
        <f t="shared" ref="F24:M24" ca="1" si="8">IFERROR(F22/F23,"--")</f>
        <v>0.75</v>
      </c>
      <c r="G24" s="14">
        <f t="shared" ca="1" si="8"/>
        <v>0.25</v>
      </c>
      <c r="H24" s="14">
        <f t="shared" ca="1" si="8"/>
        <v>0</v>
      </c>
      <c r="I24" s="14">
        <f t="shared" ca="1" si="8"/>
        <v>0.16666666666666666</v>
      </c>
      <c r="J24" s="14">
        <f t="shared" ca="1" si="8"/>
        <v>0.5</v>
      </c>
      <c r="K24" s="14">
        <f t="shared" ca="1" si="8"/>
        <v>0.5</v>
      </c>
      <c r="L24" s="14">
        <f t="shared" ca="1" si="8"/>
        <v>0.8</v>
      </c>
      <c r="M24" s="14">
        <f t="shared" ca="1" si="8"/>
        <v>0.90909090909090906</v>
      </c>
      <c r="N24" s="14"/>
      <c r="O24" s="14"/>
    </row>
    <row r="25" spans="1:15" x14ac:dyDescent="0.25">
      <c r="A25" s="13"/>
      <c r="B25" s="13"/>
      <c r="C25" s="13"/>
      <c r="D25" s="13"/>
      <c r="E25" s="12"/>
    </row>
    <row r="26" spans="1:15" x14ac:dyDescent="0.25">
      <c r="A26" s="13">
        <f ca="1">OFFSET(Data!$N$3,((ROW(A21)-1)/4),)</f>
        <v>4.1421054545380569</v>
      </c>
      <c r="B26" s="13">
        <f ca="1">OFFSET(Data!$N$4,((ROW(A21)-1)/4),)</f>
        <v>5.7632273131154772</v>
      </c>
      <c r="C26" s="13">
        <f ca="1">COUNTIFS(Data!N$14:N$785,"&gt;="&amp;A26,Data!N$14:N$785,"&lt;"&amp;B26)</f>
        <v>78</v>
      </c>
      <c r="D26" s="13">
        <f ca="1">AVERAGEIFS(Data!N$14:N$785,Data!N$14:N$785,"&gt;="&amp;A26,Data!N$14:N$785,"&lt;"&amp;B26)</f>
        <v>5.2065761628278073</v>
      </c>
      <c r="E26" s="12" t="s">
        <v>84</v>
      </c>
      <c r="F26" s="11">
        <f ca="1">COUNTIFS(Data!$E$14:$E$785,"&gt;"&amp;'5%5yr'!$E$5,Data!$N$14:$N$785,"&gt;"&amp;'5%5yr'!$A26,Data!$N$14:$N$785,"&lt;="&amp;'5%5yr'!$B26,Data!$F$14:$F$785,"&gt;"&amp;'5%5yr'!F$1,Data!$F$14:$F$785,"&lt;="&amp;'5%5yr'!F$2)</f>
        <v>1</v>
      </c>
      <c r="G26" s="11">
        <f ca="1">COUNTIFS(Data!$E$14:$E$785,"&gt;"&amp;'5%5yr'!$E$5,Data!$N$14:$N$785,"&gt;"&amp;'5%5yr'!$A26,Data!$N$14:$N$785,"&lt;="&amp;'5%5yr'!$B26,Data!$F$14:$F$785,"&gt;"&amp;'5%5yr'!G$1,Data!$F$14:$F$785,"&lt;="&amp;'5%5yr'!G$2)</f>
        <v>2</v>
      </c>
      <c r="H26" s="11">
        <f ca="1">COUNTIFS(Data!$E$14:$E$785,"&gt;"&amp;'5%5yr'!$E$5,Data!$N$14:$N$785,"&gt;"&amp;'5%5yr'!$A26,Data!$N$14:$N$785,"&lt;="&amp;'5%5yr'!$B26,Data!$F$14:$F$785,"&gt;"&amp;'5%5yr'!H$1,Data!$F$14:$F$785,"&lt;="&amp;'5%5yr'!H$2)</f>
        <v>1</v>
      </c>
      <c r="I26" s="11">
        <f ca="1">COUNTIFS(Data!$E$14:$E$785,"&gt;"&amp;'5%5yr'!$E$5,Data!$N$14:$N$785,"&gt;"&amp;'5%5yr'!$A26,Data!$N$14:$N$785,"&lt;="&amp;'5%5yr'!$B26,Data!$F$14:$F$785,"&gt;"&amp;'5%5yr'!I$1,Data!$F$14:$F$785,"&lt;="&amp;'5%5yr'!I$2)</f>
        <v>1</v>
      </c>
      <c r="J26" s="11">
        <f ca="1">COUNTIFS(Data!$E$14:$E$785,"&gt;"&amp;'5%5yr'!$E$5,Data!$N$14:$N$785,"&gt;"&amp;'5%5yr'!$A26,Data!$N$14:$N$785,"&lt;="&amp;'5%5yr'!$B26,Data!$F$14:$F$785,"&gt;"&amp;'5%5yr'!J$1,Data!$F$14:$F$785,"&lt;="&amp;'5%5yr'!J$2)</f>
        <v>6</v>
      </c>
      <c r="K26" s="11">
        <f ca="1">COUNTIFS(Data!$E$14:$E$785,"&gt;"&amp;'5%5yr'!$E$5,Data!$N$14:$N$785,"&gt;"&amp;'5%5yr'!$A26,Data!$N$14:$N$785,"&lt;="&amp;'5%5yr'!$B26,Data!$F$14:$F$785,"&gt;"&amp;'5%5yr'!K$1,Data!$F$14:$F$785,"&lt;="&amp;'5%5yr'!K$2)</f>
        <v>3</v>
      </c>
      <c r="L26" s="11">
        <f ca="1">COUNTIFS(Data!$E$14:$E$785,"&gt;"&amp;'5%5yr'!$E$5,Data!$N$14:$N$785,"&gt;"&amp;'5%5yr'!$A26,Data!$N$14:$N$785,"&lt;="&amp;'5%5yr'!$B26,Data!$F$14:$F$785,"&gt;"&amp;'5%5yr'!L$1,Data!$F$14:$F$785,"&lt;="&amp;'5%5yr'!L$2)</f>
        <v>4</v>
      </c>
      <c r="M26" s="11">
        <f ca="1">COUNTIFS(Data!$E$14:$E$785,"&gt;"&amp;'5%5yr'!$E$5,Data!$N$14:$N$785,"&gt;"&amp;'5%5yr'!$A26,Data!$N$14:$N$785,"&lt;="&amp;'5%5yr'!$B26,Data!$F$14:$F$785,"&gt;"&amp;'5%5yr'!M$1,Data!$F$14:$F$785,"&lt;="&amp;'5%5yr'!M$2)</f>
        <v>2</v>
      </c>
    </row>
    <row r="27" spans="1:15" x14ac:dyDescent="0.25">
      <c r="D27" s="13"/>
      <c r="E27" s="12" t="s">
        <v>85</v>
      </c>
      <c r="F27" s="11">
        <f ca="1">COUNTIFS(Data!$N$14:$N$785,"&gt;"&amp;'5%5yr'!$A26,Data!$N$14:$N$785,"&lt;="&amp;'5%5yr'!$B26,Data!$F$14:$F$785,"&gt;"&amp;'5%5yr'!F$1,Data!$F$14:$F$785,"&lt;="&amp;'5%5yr'!F$2)</f>
        <v>7</v>
      </c>
      <c r="G27" s="11">
        <f ca="1">COUNTIFS(Data!$N$14:$N$785,"&gt;"&amp;'5%5yr'!$A26,Data!$N$14:$N$785,"&lt;="&amp;'5%5yr'!$B26,Data!$F$14:$F$785,"&gt;"&amp;'5%5yr'!G$1,Data!$F$14:$F$785,"&lt;="&amp;'5%5yr'!G$2)</f>
        <v>21</v>
      </c>
      <c r="H27" s="11">
        <f ca="1">COUNTIFS(Data!$N$14:$N$785,"&gt;"&amp;'5%5yr'!$A26,Data!$N$14:$N$785,"&lt;="&amp;'5%5yr'!$B26,Data!$F$14:$F$785,"&gt;"&amp;'5%5yr'!H$1,Data!$F$14:$F$785,"&lt;="&amp;'5%5yr'!H$2)</f>
        <v>13</v>
      </c>
      <c r="I27" s="11">
        <f ca="1">COUNTIFS(Data!$N$14:$N$785,"&gt;"&amp;'5%5yr'!$A26,Data!$N$14:$N$785,"&lt;="&amp;'5%5yr'!$B26,Data!$F$14:$F$785,"&gt;"&amp;'5%5yr'!I$1,Data!$F$14:$F$785,"&lt;="&amp;'5%5yr'!I$2)</f>
        <v>5</v>
      </c>
      <c r="J27" s="11">
        <f ca="1">COUNTIFS(Data!$N$14:$N$785,"&gt;"&amp;'5%5yr'!$A26,Data!$N$14:$N$785,"&lt;="&amp;'5%5yr'!$B26,Data!$F$14:$F$785,"&gt;"&amp;'5%5yr'!J$1,Data!$F$14:$F$785,"&lt;="&amp;'5%5yr'!J$2)</f>
        <v>10</v>
      </c>
      <c r="K27" s="11">
        <f ca="1">COUNTIFS(Data!$N$14:$N$785,"&gt;"&amp;'5%5yr'!$A26,Data!$N$14:$N$785,"&lt;="&amp;'5%5yr'!$B26,Data!$F$14:$F$785,"&gt;"&amp;'5%5yr'!K$1,Data!$F$14:$F$785,"&lt;="&amp;'5%5yr'!K$2)</f>
        <v>6</v>
      </c>
      <c r="L27" s="11">
        <f ca="1">COUNTIFS(Data!$N$14:$N$785,"&gt;"&amp;'5%5yr'!$A26,Data!$N$14:$N$785,"&lt;="&amp;'5%5yr'!$B26,Data!$F$14:$F$785,"&gt;"&amp;'5%5yr'!L$1,Data!$F$14:$F$785,"&lt;="&amp;'5%5yr'!L$2)</f>
        <v>4</v>
      </c>
      <c r="M27" s="11">
        <f ca="1">COUNTIFS(Data!$N$14:$N$785,"&gt;"&amp;'5%5yr'!$A26,Data!$N$14:$N$785,"&lt;="&amp;'5%5yr'!$B26,Data!$F$14:$F$785,"&gt;"&amp;'5%5yr'!M$1,Data!$F$14:$F$785,"&lt;="&amp;'5%5yr'!M$2)</f>
        <v>2</v>
      </c>
    </row>
    <row r="28" spans="1:15" x14ac:dyDescent="0.25">
      <c r="D28" s="13"/>
      <c r="E28" s="12" t="s">
        <v>86</v>
      </c>
      <c r="F28" s="14">
        <f t="shared" ref="F28:M28" ca="1" si="9">IFERROR(F26/F27,"--")</f>
        <v>0.14285714285714285</v>
      </c>
      <c r="G28" s="14">
        <f t="shared" ca="1" si="9"/>
        <v>9.5238095238095233E-2</v>
      </c>
      <c r="H28" s="14">
        <f t="shared" ca="1" si="9"/>
        <v>7.6923076923076927E-2</v>
      </c>
      <c r="I28" s="14">
        <f t="shared" ca="1" si="9"/>
        <v>0.2</v>
      </c>
      <c r="J28" s="14">
        <f t="shared" ca="1" si="9"/>
        <v>0.6</v>
      </c>
      <c r="K28" s="14">
        <f t="shared" ca="1" si="9"/>
        <v>0.5</v>
      </c>
      <c r="L28" s="14">
        <f t="shared" ca="1" si="9"/>
        <v>1</v>
      </c>
      <c r="M28" s="14">
        <f t="shared" ca="1" si="9"/>
        <v>1</v>
      </c>
      <c r="N28" s="14"/>
      <c r="O28" s="14"/>
    </row>
    <row r="29" spans="1:15" x14ac:dyDescent="0.25">
      <c r="A29" s="13"/>
      <c r="B29" s="13"/>
      <c r="C29" s="13"/>
      <c r="D29" s="13"/>
      <c r="E29" s="12"/>
    </row>
    <row r="30" spans="1:15" x14ac:dyDescent="0.25">
      <c r="A30" s="13">
        <f ca="1">OFFSET(Data!$N$3,((ROW(A25)-1)/4),)</f>
        <v>5.7632273131154772</v>
      </c>
      <c r="B30" s="13">
        <f ca="1">OFFSET(Data!$N$4,((ROW(A25)-1)/4),)</f>
        <v>6.8348329323190944</v>
      </c>
      <c r="C30" s="13">
        <f ca="1">COUNTIFS(Data!N$14:N$785,"&gt;="&amp;A30,Data!N$14:N$785,"&lt;"&amp;B30)</f>
        <v>77</v>
      </c>
      <c r="D30" s="13">
        <f ca="1">AVERAGEIFS(Data!N$14:N$785,Data!N$14:N$785,"&gt;="&amp;A30,Data!N$14:N$785,"&lt;"&amp;B30)</f>
        <v>6.2773576675648419</v>
      </c>
      <c r="E30" s="12" t="s">
        <v>84</v>
      </c>
      <c r="F30" s="11">
        <f ca="1">COUNTIFS(Data!$E$14:$E$785,"&gt;"&amp;'5%5yr'!$E$5,Data!$N$14:$N$785,"&gt;"&amp;'5%5yr'!$A30,Data!$N$14:$N$785,"&lt;="&amp;'5%5yr'!$B30,Data!$F$14:$F$785,"&gt;"&amp;'5%5yr'!F$1,Data!$F$14:$F$785,"&lt;="&amp;'5%5yr'!F$2)</f>
        <v>1</v>
      </c>
      <c r="G30" s="11">
        <f ca="1">COUNTIFS(Data!$E$14:$E$785,"&gt;"&amp;'5%5yr'!$E$5,Data!$N$14:$N$785,"&gt;"&amp;'5%5yr'!$A30,Data!$N$14:$N$785,"&lt;="&amp;'5%5yr'!$B30,Data!$F$14:$F$785,"&gt;"&amp;'5%5yr'!G$1,Data!$F$14:$F$785,"&lt;="&amp;'5%5yr'!G$2)</f>
        <v>4</v>
      </c>
      <c r="H30" s="11">
        <f ca="1">COUNTIFS(Data!$E$14:$E$785,"&gt;"&amp;'5%5yr'!$E$5,Data!$N$14:$N$785,"&gt;"&amp;'5%5yr'!$A30,Data!$N$14:$N$785,"&lt;="&amp;'5%5yr'!$B30,Data!$F$14:$F$785,"&gt;"&amp;'5%5yr'!H$1,Data!$F$14:$F$785,"&lt;="&amp;'5%5yr'!H$2)</f>
        <v>3</v>
      </c>
      <c r="I30" s="11">
        <f ca="1">COUNTIFS(Data!$E$14:$E$785,"&gt;"&amp;'5%5yr'!$E$5,Data!$N$14:$N$785,"&gt;"&amp;'5%5yr'!$A30,Data!$N$14:$N$785,"&lt;="&amp;'5%5yr'!$B30,Data!$F$14:$F$785,"&gt;"&amp;'5%5yr'!I$1,Data!$F$14:$F$785,"&lt;="&amp;'5%5yr'!I$2)</f>
        <v>1</v>
      </c>
      <c r="J30" s="11">
        <f ca="1">COUNTIFS(Data!$E$14:$E$785,"&gt;"&amp;'5%5yr'!$E$5,Data!$N$14:$N$785,"&gt;"&amp;'5%5yr'!$A30,Data!$N$14:$N$785,"&lt;="&amp;'5%5yr'!$B30,Data!$F$14:$F$785,"&gt;"&amp;'5%5yr'!J$1,Data!$F$14:$F$785,"&lt;="&amp;'5%5yr'!J$2)</f>
        <v>0</v>
      </c>
      <c r="K30" s="11">
        <f ca="1">COUNTIFS(Data!$E$14:$E$785,"&gt;"&amp;'5%5yr'!$E$5,Data!$N$14:$N$785,"&gt;"&amp;'5%5yr'!$A30,Data!$N$14:$N$785,"&lt;="&amp;'5%5yr'!$B30,Data!$F$14:$F$785,"&gt;"&amp;'5%5yr'!K$1,Data!$F$14:$F$785,"&lt;="&amp;'5%5yr'!K$2)</f>
        <v>1</v>
      </c>
      <c r="L30" s="11">
        <f ca="1">COUNTIFS(Data!$E$14:$E$785,"&gt;"&amp;'5%5yr'!$E$5,Data!$N$14:$N$785,"&gt;"&amp;'5%5yr'!$A30,Data!$N$14:$N$785,"&lt;="&amp;'5%5yr'!$B30,Data!$F$14:$F$785,"&gt;"&amp;'5%5yr'!L$1,Data!$F$14:$F$785,"&lt;="&amp;'5%5yr'!L$2)</f>
        <v>3</v>
      </c>
      <c r="M30" s="11">
        <f ca="1">COUNTIFS(Data!$E$14:$E$785,"&gt;"&amp;'5%5yr'!$E$5,Data!$N$14:$N$785,"&gt;"&amp;'5%5yr'!$A30,Data!$N$14:$N$785,"&lt;="&amp;'5%5yr'!$B30,Data!$F$14:$F$785,"&gt;"&amp;'5%5yr'!M$1,Data!$F$14:$F$785,"&lt;="&amp;'5%5yr'!M$2)</f>
        <v>2</v>
      </c>
    </row>
    <row r="31" spans="1:15" x14ac:dyDescent="0.25">
      <c r="D31" s="13"/>
      <c r="E31" s="12" t="s">
        <v>85</v>
      </c>
      <c r="F31" s="11">
        <f ca="1">COUNTIFS(Data!$N$14:$N$785,"&gt;"&amp;'5%5yr'!$A30,Data!$N$14:$N$785,"&lt;="&amp;'5%5yr'!$B30,Data!$F$14:$F$785,"&gt;"&amp;'5%5yr'!F$1,Data!$F$14:$F$785,"&lt;="&amp;'5%5yr'!F$2)</f>
        <v>9</v>
      </c>
      <c r="G31" s="11">
        <f ca="1">COUNTIFS(Data!$N$14:$N$785,"&gt;"&amp;'5%5yr'!$A30,Data!$N$14:$N$785,"&lt;="&amp;'5%5yr'!$B30,Data!$F$14:$F$785,"&gt;"&amp;'5%5yr'!G$1,Data!$F$14:$F$785,"&lt;="&amp;'5%5yr'!G$2)</f>
        <v>13</v>
      </c>
      <c r="H31" s="11">
        <f ca="1">COUNTIFS(Data!$N$14:$N$785,"&gt;"&amp;'5%5yr'!$A30,Data!$N$14:$N$785,"&lt;="&amp;'5%5yr'!$B30,Data!$F$14:$F$785,"&gt;"&amp;'5%5yr'!H$1,Data!$F$14:$F$785,"&lt;="&amp;'5%5yr'!H$2)</f>
        <v>11</v>
      </c>
      <c r="I31" s="11">
        <f ca="1">COUNTIFS(Data!$N$14:$N$785,"&gt;"&amp;'5%5yr'!$A30,Data!$N$14:$N$785,"&lt;="&amp;'5%5yr'!$B30,Data!$F$14:$F$785,"&gt;"&amp;'5%5yr'!I$1,Data!$F$14:$F$785,"&lt;="&amp;'5%5yr'!I$2)</f>
        <v>7</v>
      </c>
      <c r="J31" s="11">
        <f ca="1">COUNTIFS(Data!$N$14:$N$785,"&gt;"&amp;'5%5yr'!$A30,Data!$N$14:$N$785,"&lt;="&amp;'5%5yr'!$B30,Data!$F$14:$F$785,"&gt;"&amp;'5%5yr'!J$1,Data!$F$14:$F$785,"&lt;="&amp;'5%5yr'!J$2)</f>
        <v>8</v>
      </c>
      <c r="K31" s="11">
        <f ca="1">COUNTIFS(Data!$N$14:$N$785,"&gt;"&amp;'5%5yr'!$A30,Data!$N$14:$N$785,"&lt;="&amp;'5%5yr'!$B30,Data!$F$14:$F$785,"&gt;"&amp;'5%5yr'!K$1,Data!$F$14:$F$785,"&lt;="&amp;'5%5yr'!K$2)</f>
        <v>2</v>
      </c>
      <c r="L31" s="11">
        <f ca="1">COUNTIFS(Data!$N$14:$N$785,"&gt;"&amp;'5%5yr'!$A30,Data!$N$14:$N$785,"&lt;="&amp;'5%5yr'!$B30,Data!$F$14:$F$785,"&gt;"&amp;'5%5yr'!L$1,Data!$F$14:$F$785,"&lt;="&amp;'5%5yr'!L$2)</f>
        <v>6</v>
      </c>
      <c r="M31" s="11">
        <f ca="1">COUNTIFS(Data!$N$14:$N$785,"&gt;"&amp;'5%5yr'!$A30,Data!$N$14:$N$785,"&lt;="&amp;'5%5yr'!$B30,Data!$F$14:$F$785,"&gt;"&amp;'5%5yr'!M$1,Data!$F$14:$F$785,"&lt;="&amp;'5%5yr'!M$2)</f>
        <v>4</v>
      </c>
    </row>
    <row r="32" spans="1:15" x14ac:dyDescent="0.25">
      <c r="D32" s="13"/>
      <c r="E32" s="12" t="s">
        <v>86</v>
      </c>
      <c r="F32" s="14">
        <f t="shared" ref="F32:M32" ca="1" si="10">IFERROR(F30/F31,"--")</f>
        <v>0.1111111111111111</v>
      </c>
      <c r="G32" s="14">
        <f t="shared" ca="1" si="10"/>
        <v>0.30769230769230771</v>
      </c>
      <c r="H32" s="14">
        <f t="shared" ca="1" si="10"/>
        <v>0.27272727272727271</v>
      </c>
      <c r="I32" s="14">
        <f t="shared" ca="1" si="10"/>
        <v>0.14285714285714285</v>
      </c>
      <c r="J32" s="14">
        <f t="shared" ca="1" si="10"/>
        <v>0</v>
      </c>
      <c r="K32" s="14">
        <f t="shared" ca="1" si="10"/>
        <v>0.5</v>
      </c>
      <c r="L32" s="14">
        <f t="shared" ca="1" si="10"/>
        <v>0.5</v>
      </c>
      <c r="M32" s="14">
        <f t="shared" ca="1" si="10"/>
        <v>0.5</v>
      </c>
      <c r="N32" s="14"/>
      <c r="O32" s="14"/>
    </row>
    <row r="33" spans="1:15" x14ac:dyDescent="0.25">
      <c r="A33" s="13"/>
      <c r="B33" s="13"/>
      <c r="C33" s="13"/>
      <c r="D33" s="13"/>
      <c r="E33" s="12"/>
    </row>
    <row r="34" spans="1:15" x14ac:dyDescent="0.25">
      <c r="A34" s="13">
        <f ca="1">OFFSET(Data!$N$3,((ROW(A29)-1)/4),)</f>
        <v>6.8348329323190944</v>
      </c>
      <c r="B34" s="13">
        <f ca="1">OFFSET(Data!$N$4,((ROW(A29)-1)/4),)</f>
        <v>7.8895391341096062</v>
      </c>
      <c r="C34" s="13">
        <f ca="1">COUNTIFS(Data!N$14:N$785,"&gt;="&amp;A34,Data!N$14:N$785,"&lt;"&amp;B34)</f>
        <v>77</v>
      </c>
      <c r="D34" s="13">
        <f ca="1">AVERAGEIFS(Data!N$14:N$785,Data!N$14:N$785,"&gt;="&amp;A34,Data!N$14:N$785,"&lt;"&amp;B34)</f>
        <v>7.2938812201186032</v>
      </c>
      <c r="E34" s="12" t="s">
        <v>84</v>
      </c>
      <c r="F34" s="11">
        <f ca="1">COUNTIFS(Data!$E$14:$E$785,"&gt;"&amp;'5%5yr'!$E$5,Data!$N$14:$N$785,"&gt;"&amp;'5%5yr'!$A34,Data!$N$14:$N$785,"&lt;="&amp;'5%5yr'!$B34,Data!$F$14:$F$785,"&gt;"&amp;'5%5yr'!F$1,Data!$F$14:$F$785,"&lt;="&amp;'5%5yr'!F$2)</f>
        <v>0</v>
      </c>
      <c r="G34" s="11">
        <f ca="1">COUNTIFS(Data!$E$14:$E$785,"&gt;"&amp;'5%5yr'!$E$5,Data!$N$14:$N$785,"&gt;"&amp;'5%5yr'!$A34,Data!$N$14:$N$785,"&lt;="&amp;'5%5yr'!$B34,Data!$F$14:$F$785,"&gt;"&amp;'5%5yr'!G$1,Data!$F$14:$F$785,"&lt;="&amp;'5%5yr'!G$2)</f>
        <v>0</v>
      </c>
      <c r="H34" s="11">
        <f ca="1">COUNTIFS(Data!$E$14:$E$785,"&gt;"&amp;'5%5yr'!$E$5,Data!$N$14:$N$785,"&gt;"&amp;'5%5yr'!$A34,Data!$N$14:$N$785,"&lt;="&amp;'5%5yr'!$B34,Data!$F$14:$F$785,"&gt;"&amp;'5%5yr'!H$1,Data!$F$14:$F$785,"&lt;="&amp;'5%5yr'!H$2)</f>
        <v>2</v>
      </c>
      <c r="I34" s="11">
        <f ca="1">COUNTIFS(Data!$E$14:$E$785,"&gt;"&amp;'5%5yr'!$E$5,Data!$N$14:$N$785,"&gt;"&amp;'5%5yr'!$A34,Data!$N$14:$N$785,"&lt;="&amp;'5%5yr'!$B34,Data!$F$14:$F$785,"&gt;"&amp;'5%5yr'!I$1,Data!$F$14:$F$785,"&lt;="&amp;'5%5yr'!I$2)</f>
        <v>5</v>
      </c>
      <c r="J34" s="11">
        <f ca="1">COUNTIFS(Data!$E$14:$E$785,"&gt;"&amp;'5%5yr'!$E$5,Data!$N$14:$N$785,"&gt;"&amp;'5%5yr'!$A34,Data!$N$14:$N$785,"&lt;="&amp;'5%5yr'!$B34,Data!$F$14:$F$785,"&gt;"&amp;'5%5yr'!J$1,Data!$F$14:$F$785,"&lt;="&amp;'5%5yr'!J$2)</f>
        <v>1</v>
      </c>
      <c r="K34" s="11">
        <f ca="1">COUNTIFS(Data!$E$14:$E$785,"&gt;"&amp;'5%5yr'!$E$5,Data!$N$14:$N$785,"&gt;"&amp;'5%5yr'!$A34,Data!$N$14:$N$785,"&lt;="&amp;'5%5yr'!$B34,Data!$F$14:$F$785,"&gt;"&amp;'5%5yr'!K$1,Data!$F$14:$F$785,"&lt;="&amp;'5%5yr'!K$2)</f>
        <v>3</v>
      </c>
      <c r="L34" s="11">
        <f ca="1">COUNTIFS(Data!$E$14:$E$785,"&gt;"&amp;'5%5yr'!$E$5,Data!$N$14:$N$785,"&gt;"&amp;'5%5yr'!$A34,Data!$N$14:$N$785,"&lt;="&amp;'5%5yr'!$B34,Data!$F$14:$F$785,"&gt;"&amp;'5%5yr'!L$1,Data!$F$14:$F$785,"&lt;="&amp;'5%5yr'!L$2)</f>
        <v>1</v>
      </c>
      <c r="M34" s="11">
        <f ca="1">COUNTIFS(Data!$E$14:$E$785,"&gt;"&amp;'5%5yr'!$E$5,Data!$N$14:$N$785,"&gt;"&amp;'5%5yr'!$A34,Data!$N$14:$N$785,"&lt;="&amp;'5%5yr'!$B34,Data!$F$14:$F$785,"&gt;"&amp;'5%5yr'!M$1,Data!$F$14:$F$785,"&lt;="&amp;'5%5yr'!M$2)</f>
        <v>1</v>
      </c>
    </row>
    <row r="35" spans="1:15" x14ac:dyDescent="0.25">
      <c r="D35" s="13"/>
      <c r="E35" s="12" t="s">
        <v>85</v>
      </c>
      <c r="F35" s="11">
        <f ca="1">COUNTIFS(Data!$N$14:$N$785,"&gt;"&amp;'5%5yr'!$A34,Data!$N$14:$N$785,"&lt;="&amp;'5%5yr'!$B34,Data!$F$14:$F$785,"&gt;"&amp;'5%5yr'!F$1,Data!$F$14:$F$785,"&lt;="&amp;'5%5yr'!F$2)</f>
        <v>6</v>
      </c>
      <c r="G35" s="11">
        <f ca="1">COUNTIFS(Data!$N$14:$N$785,"&gt;"&amp;'5%5yr'!$A34,Data!$N$14:$N$785,"&lt;="&amp;'5%5yr'!$B34,Data!$F$14:$F$785,"&gt;"&amp;'5%5yr'!G$1,Data!$F$14:$F$785,"&lt;="&amp;'5%5yr'!G$2)</f>
        <v>14</v>
      </c>
      <c r="H35" s="11">
        <f ca="1">COUNTIFS(Data!$N$14:$N$785,"&gt;"&amp;'5%5yr'!$A34,Data!$N$14:$N$785,"&lt;="&amp;'5%5yr'!$B34,Data!$F$14:$F$785,"&gt;"&amp;'5%5yr'!H$1,Data!$F$14:$F$785,"&lt;="&amp;'5%5yr'!H$2)</f>
        <v>14</v>
      </c>
      <c r="I35" s="11">
        <f ca="1">COUNTIFS(Data!$N$14:$N$785,"&gt;"&amp;'5%5yr'!$A34,Data!$N$14:$N$785,"&lt;="&amp;'5%5yr'!$B34,Data!$F$14:$F$785,"&gt;"&amp;'5%5yr'!I$1,Data!$F$14:$F$785,"&lt;="&amp;'5%5yr'!I$2)</f>
        <v>17</v>
      </c>
      <c r="J35" s="11">
        <f ca="1">COUNTIFS(Data!$N$14:$N$785,"&gt;"&amp;'5%5yr'!$A34,Data!$N$14:$N$785,"&lt;="&amp;'5%5yr'!$B34,Data!$F$14:$F$785,"&gt;"&amp;'5%5yr'!J$1,Data!$F$14:$F$785,"&lt;="&amp;'5%5yr'!J$2)</f>
        <v>5</v>
      </c>
      <c r="K35" s="11">
        <f ca="1">COUNTIFS(Data!$N$14:$N$785,"&gt;"&amp;'5%5yr'!$A34,Data!$N$14:$N$785,"&lt;="&amp;'5%5yr'!$B34,Data!$F$14:$F$785,"&gt;"&amp;'5%5yr'!K$1,Data!$F$14:$F$785,"&lt;="&amp;'5%5yr'!K$2)</f>
        <v>7</v>
      </c>
      <c r="L35" s="11">
        <f ca="1">COUNTIFS(Data!$N$14:$N$785,"&gt;"&amp;'5%5yr'!$A34,Data!$N$14:$N$785,"&lt;="&amp;'5%5yr'!$B34,Data!$F$14:$F$785,"&gt;"&amp;'5%5yr'!L$1,Data!$F$14:$F$785,"&lt;="&amp;'5%5yr'!L$2)</f>
        <v>3</v>
      </c>
      <c r="M35" s="11">
        <f ca="1">COUNTIFS(Data!$N$14:$N$785,"&gt;"&amp;'5%5yr'!$A34,Data!$N$14:$N$785,"&lt;="&amp;'5%5yr'!$B34,Data!$F$14:$F$785,"&gt;"&amp;'5%5yr'!M$1,Data!$F$14:$F$785,"&lt;="&amp;'5%5yr'!M$2)</f>
        <v>2</v>
      </c>
    </row>
    <row r="36" spans="1:15" x14ac:dyDescent="0.25">
      <c r="D36" s="13"/>
      <c r="E36" s="12" t="s">
        <v>86</v>
      </c>
      <c r="F36" s="14">
        <f t="shared" ref="F36:M36" ca="1" si="11">IFERROR(F34/F35,"--")</f>
        <v>0</v>
      </c>
      <c r="G36" s="14">
        <f t="shared" ca="1" si="11"/>
        <v>0</v>
      </c>
      <c r="H36" s="14">
        <f t="shared" ca="1" si="11"/>
        <v>0.14285714285714285</v>
      </c>
      <c r="I36" s="14">
        <f t="shared" ca="1" si="11"/>
        <v>0.29411764705882354</v>
      </c>
      <c r="J36" s="14">
        <f t="shared" ca="1" si="11"/>
        <v>0.2</v>
      </c>
      <c r="K36" s="14">
        <f t="shared" ca="1" si="11"/>
        <v>0.42857142857142855</v>
      </c>
      <c r="L36" s="14">
        <f t="shared" ca="1" si="11"/>
        <v>0.33333333333333331</v>
      </c>
      <c r="M36" s="14">
        <f t="shared" ca="1" si="11"/>
        <v>0.5</v>
      </c>
      <c r="N36" s="14"/>
      <c r="O36" s="14"/>
    </row>
    <row r="37" spans="1:15" x14ac:dyDescent="0.25">
      <c r="A37" s="13"/>
      <c r="B37" s="13"/>
      <c r="C37" s="13"/>
      <c r="D37" s="13"/>
      <c r="E37" s="12"/>
    </row>
    <row r="38" spans="1:15" x14ac:dyDescent="0.25">
      <c r="D38" s="13"/>
      <c r="E38" s="12"/>
      <c r="F38" s="14"/>
      <c r="G38" s="14"/>
      <c r="H38" s="14"/>
      <c r="I38" s="14"/>
      <c r="J38" s="14"/>
      <c r="K38" s="14"/>
      <c r="L38" s="14"/>
      <c r="M38" s="14"/>
      <c r="N38" s="14"/>
    </row>
    <row r="39" spans="1:15" x14ac:dyDescent="0.25">
      <c r="A39" s="16" t="s">
        <v>90</v>
      </c>
      <c r="B39" s="16" t="s">
        <v>91</v>
      </c>
      <c r="C39" s="16" t="s">
        <v>96</v>
      </c>
      <c r="D39" s="13"/>
      <c r="E39" s="12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x14ac:dyDescent="0.25">
      <c r="A40" s="17">
        <f>I70</f>
        <v>-6.7382820221457307E-2</v>
      </c>
      <c r="B40" s="17">
        <f>I71</f>
        <v>1.9366737127747589</v>
      </c>
      <c r="C40" s="17">
        <f>I69</f>
        <v>0.52557006746717305</v>
      </c>
      <c r="D40" s="13"/>
      <c r="E40" s="11" t="s">
        <v>95</v>
      </c>
      <c r="F40" s="13">
        <f ca="1">SUM(F43:F106)</f>
        <v>2.9605557424618278</v>
      </c>
      <c r="G40" s="14"/>
      <c r="H40" s="14"/>
      <c r="I40" s="14"/>
      <c r="J40" s="14"/>
      <c r="K40" s="14"/>
      <c r="L40" s="14"/>
      <c r="M40" s="14"/>
      <c r="N40" s="14"/>
      <c r="O40" s="14"/>
    </row>
    <row r="42" spans="1:15" x14ac:dyDescent="0.25">
      <c r="A42" s="16" t="s">
        <v>87</v>
      </c>
      <c r="B42" s="16" t="s">
        <v>88</v>
      </c>
      <c r="C42" s="16" t="s">
        <v>92</v>
      </c>
      <c r="D42" s="16" t="s">
        <v>89</v>
      </c>
      <c r="E42" s="16" t="s">
        <v>93</v>
      </c>
      <c r="F42" s="16" t="s">
        <v>94</v>
      </c>
    </row>
    <row r="43" spans="1:15" x14ac:dyDescent="0.25">
      <c r="A43" s="13">
        <f ca="1">D$6</f>
        <v>0.4039494497522152</v>
      </c>
      <c r="B43" s="30">
        <f ca="1">OFFSET($F$4,0,ROW(A1)-1)</f>
        <v>1.1606717838905437E-2</v>
      </c>
      <c r="C43" s="11">
        <f ca="1">A43*$A$40+B43*$B$40+$C$40</f>
        <v>0.5208292396461649</v>
      </c>
      <c r="D43" s="14">
        <f ca="1">OFFSET($F$8,0,ROW(A1)-1)</f>
        <v>0.95238095238095233</v>
      </c>
      <c r="E43" s="13">
        <f t="shared" ref="E43:E44" ca="1" si="12">IFERROR(C43-D43,0)</f>
        <v>-0.43155171273478743</v>
      </c>
      <c r="F43" s="13">
        <f ca="1">E43^2</f>
        <v>0.18623688076432848</v>
      </c>
    </row>
    <row r="44" spans="1:15" x14ac:dyDescent="0.25">
      <c r="A44" s="13">
        <f t="shared" ref="A44:A45" ca="1" si="13">D$6</f>
        <v>0.4039494497522152</v>
      </c>
      <c r="B44" s="30">
        <f ca="1">OFFSET($F$4,0,ROW(A2)-1)</f>
        <v>3.9815214318135353E-2</v>
      </c>
      <c r="C44" s="11">
        <f t="shared" ref="C44:C45" ca="1" si="14">A44*$A$40+B44*$B$40+$C$40</f>
        <v>0.57545989325438884</v>
      </c>
      <c r="D44" s="31">
        <v>0.42499999999999999</v>
      </c>
      <c r="E44" s="13">
        <f t="shared" ca="1" si="12"/>
        <v>0.15045989325438885</v>
      </c>
      <c r="F44" s="13">
        <f t="shared" ref="F44:F45" ca="1" si="15">E44^2</f>
        <v>2.2638179478122088E-2</v>
      </c>
    </row>
    <row r="45" spans="1:15" x14ac:dyDescent="0.25">
      <c r="A45" s="13">
        <f t="shared" ca="1" si="13"/>
        <v>0.4039494497522152</v>
      </c>
      <c r="B45" s="30">
        <f t="shared" ref="B45:B50" ca="1" si="16">OFFSET($F$4,0,ROW(A3)-1)</f>
        <v>6.1583273935066636E-2</v>
      </c>
      <c r="C45" s="11">
        <f t="shared" ca="1" si="14"/>
        <v>0.61761752209261345</v>
      </c>
      <c r="D45" s="14">
        <f t="shared" ref="D45" ca="1" si="17">OFFSET($F$8,0,ROW(A3)-1)</f>
        <v>0</v>
      </c>
      <c r="E45" s="13">
        <f ca="1">IFERROR(C45-D45,0)</f>
        <v>0.61761752209261345</v>
      </c>
      <c r="F45" s="13">
        <f t="shared" ca="1" si="15"/>
        <v>0.38145140359581986</v>
      </c>
    </row>
    <row r="46" spans="1:15" x14ac:dyDescent="0.25">
      <c r="A46" s="13">
        <f t="shared" ref="A46:A50" ca="1" si="18">D$6</f>
        <v>0.4039494497522152</v>
      </c>
      <c r="B46" s="30">
        <f t="shared" ca="1" si="16"/>
        <v>8.5848493535748124E-2</v>
      </c>
      <c r="C46" s="11">
        <f t="shared" ref="C46:C50" ca="1" si="19">A46*$A$40+B46*$B$40+$C$40</f>
        <v>0.6646113350279601</v>
      </c>
      <c r="D46" s="14">
        <f t="shared" ref="D46:D50" ca="1" si="20">OFFSET($F$8,0,ROW(A4)-1)</f>
        <v>0.66666666666666663</v>
      </c>
      <c r="E46" s="13">
        <f t="shared" ref="E46:E102" ca="1" si="21">IFERROR(C46-D46,0)</f>
        <v>-2.0553316387065257E-3</v>
      </c>
      <c r="F46" s="13">
        <f t="shared" ref="F46:F50" ca="1" si="22">E46^2</f>
        <v>4.2243881450680526E-6</v>
      </c>
    </row>
    <row r="47" spans="1:15" x14ac:dyDescent="0.25">
      <c r="A47" s="13">
        <f t="shared" ca="1" si="18"/>
        <v>0.4039494497522152</v>
      </c>
      <c r="B47" s="30">
        <f t="shared" ca="1" si="16"/>
        <v>0.11399665047551526</v>
      </c>
      <c r="C47" s="11">
        <f t="shared" ca="1" si="19"/>
        <v>0.7191251306362656</v>
      </c>
      <c r="D47" s="14">
        <f t="shared" ca="1" si="20"/>
        <v>0.83333333333333337</v>
      </c>
      <c r="E47" s="13">
        <f t="shared" ca="1" si="21"/>
        <v>-0.11420820269706777</v>
      </c>
      <c r="F47" s="13">
        <f t="shared" ca="1" si="22"/>
        <v>1.3043513563294518E-2</v>
      </c>
    </row>
    <row r="48" spans="1:15" x14ac:dyDescent="0.25">
      <c r="A48" s="13">
        <f t="shared" ca="1" si="18"/>
        <v>0.4039494497522152</v>
      </c>
      <c r="B48" s="30">
        <f t="shared" ca="1" si="16"/>
        <v>0.14412718978499217</v>
      </c>
      <c r="C48" s="11">
        <f t="shared" ca="1" si="19"/>
        <v>0.77747815406865606</v>
      </c>
      <c r="D48" s="14">
        <f t="shared" ca="1" si="20"/>
        <v>0.5714285714285714</v>
      </c>
      <c r="E48" s="13">
        <f t="shared" ca="1" si="21"/>
        <v>0.20604958264008466</v>
      </c>
      <c r="F48" s="13">
        <f t="shared" ca="1" si="22"/>
        <v>4.2456430506153081E-2</v>
      </c>
    </row>
    <row r="49" spans="1:16" x14ac:dyDescent="0.25">
      <c r="A49" s="13">
        <f t="shared" ca="1" si="18"/>
        <v>0.4039494497522152</v>
      </c>
      <c r="B49" s="30">
        <f t="shared" ca="1" si="16"/>
        <v>0.18164747268895695</v>
      </c>
      <c r="C49" s="11">
        <f t="shared" ca="1" si="19"/>
        <v>0.85014269966463685</v>
      </c>
      <c r="D49" s="14">
        <f t="shared" ca="1" si="20"/>
        <v>0.875</v>
      </c>
      <c r="E49" s="13">
        <f t="shared" ca="1" si="21"/>
        <v>-2.4857300335363153E-2</v>
      </c>
      <c r="F49" s="13">
        <f t="shared" ca="1" si="22"/>
        <v>6.1788537996244506E-4</v>
      </c>
    </row>
    <row r="50" spans="1:16" x14ac:dyDescent="0.25">
      <c r="A50" s="13">
        <f t="shared" ca="1" si="18"/>
        <v>0.4039494497522152</v>
      </c>
      <c r="B50" s="30">
        <f t="shared" ca="1" si="16"/>
        <v>0.25143223972474288</v>
      </c>
      <c r="C50" s="11">
        <f t="shared" ca="1" si="19"/>
        <v>0.98529302353495396</v>
      </c>
      <c r="D50" s="14">
        <f t="shared" ca="1" si="20"/>
        <v>1</v>
      </c>
      <c r="E50" s="13">
        <f t="shared" ca="1" si="21"/>
        <v>-1.470697646504604E-2</v>
      </c>
      <c r="F50" s="13">
        <f t="shared" ca="1" si="22"/>
        <v>2.1629515674341811E-4</v>
      </c>
    </row>
    <row r="51" spans="1:16" x14ac:dyDescent="0.25">
      <c r="A51" s="13">
        <f ca="1">D$10</f>
        <v>0.73270912394388954</v>
      </c>
      <c r="B51" s="30">
        <v>1.1606717838905437E-2</v>
      </c>
      <c r="C51" s="11">
        <f ca="1">A51*$A$40+B51*$B$40+$C$40</f>
        <v>0.49867648562404249</v>
      </c>
      <c r="D51" s="14">
        <f t="shared" ref="D51:D58" ca="1" si="23">OFFSET($F$12,0,ROW(A1)-1)</f>
        <v>1</v>
      </c>
      <c r="E51" s="13">
        <f t="shared" ca="1" si="21"/>
        <v>-0.50132351437595757</v>
      </c>
      <c r="F51" s="13">
        <f ca="1">E51^2</f>
        <v>0.25132526606626093</v>
      </c>
    </row>
    <row r="52" spans="1:16" x14ac:dyDescent="0.25">
      <c r="A52" s="13">
        <f t="shared" ref="A52:A58" ca="1" si="24">D$10</f>
        <v>0.73270912394388954</v>
      </c>
      <c r="B52" s="30">
        <v>3.9815214318135353E-2</v>
      </c>
      <c r="C52" s="11">
        <f t="shared" ref="C52:C58" ca="1" si="25">A52*$A$40+B52*$B$40+$C$40</f>
        <v>0.55330713923226638</v>
      </c>
      <c r="D52" s="14">
        <f t="shared" ca="1" si="23"/>
        <v>0.4</v>
      </c>
      <c r="E52" s="13">
        <f t="shared" ca="1" si="21"/>
        <v>0.15330713923226635</v>
      </c>
      <c r="F52" s="13">
        <f t="shared" ref="F52:F58" ca="1" si="26">E52^2</f>
        <v>2.3503078939581503E-2</v>
      </c>
    </row>
    <row r="53" spans="1:16" x14ac:dyDescent="0.25">
      <c r="A53" s="13">
        <f t="shared" ca="1" si="24"/>
        <v>0.73270912394388954</v>
      </c>
      <c r="B53" s="30">
        <v>6.1583273935066636E-2</v>
      </c>
      <c r="C53" s="11">
        <f t="shared" ca="1" si="25"/>
        <v>0.59546476807049098</v>
      </c>
      <c r="D53" s="14">
        <f t="shared" ca="1" si="23"/>
        <v>0.5</v>
      </c>
      <c r="E53" s="13">
        <f t="shared" ca="1" si="21"/>
        <v>9.546476807049098E-2</v>
      </c>
      <c r="F53" s="13">
        <f t="shared" ca="1" si="26"/>
        <v>9.1135219427526341E-3</v>
      </c>
      <c r="H53" t="s">
        <v>97</v>
      </c>
      <c r="I53"/>
      <c r="J53"/>
      <c r="K53"/>
      <c r="L53"/>
      <c r="M53"/>
      <c r="N53"/>
      <c r="O53"/>
      <c r="P53"/>
    </row>
    <row r="54" spans="1:16" ht="15.75" thickBot="1" x14ac:dyDescent="0.3">
      <c r="A54" s="13">
        <f t="shared" ca="1" si="24"/>
        <v>0.73270912394388954</v>
      </c>
      <c r="B54" s="30">
        <v>8.5848493535748124E-2</v>
      </c>
      <c r="C54" s="11">
        <f t="shared" ca="1" si="25"/>
        <v>0.64245858100583764</v>
      </c>
      <c r="D54" s="14">
        <f t="shared" ca="1" si="23"/>
        <v>0.55555555555555558</v>
      </c>
      <c r="E54" s="13">
        <f t="shared" ca="1" si="21"/>
        <v>8.6903025450282056E-2</v>
      </c>
      <c r="F54" s="13">
        <f t="shared" ca="1" si="26"/>
        <v>7.5521358324123706E-3</v>
      </c>
      <c r="H54"/>
      <c r="I54"/>
      <c r="J54"/>
      <c r="K54"/>
      <c r="L54"/>
      <c r="M54"/>
      <c r="N54"/>
      <c r="O54"/>
      <c r="P54"/>
    </row>
    <row r="55" spans="1:16" x14ac:dyDescent="0.25">
      <c r="A55" s="13">
        <f t="shared" ca="1" si="24"/>
        <v>0.73270912394388954</v>
      </c>
      <c r="B55" s="30">
        <v>0.11399665047551526</v>
      </c>
      <c r="C55" s="11">
        <f t="shared" ca="1" si="25"/>
        <v>0.69697237661414313</v>
      </c>
      <c r="D55" s="14">
        <f t="shared" ca="1" si="23"/>
        <v>0.5714285714285714</v>
      </c>
      <c r="E55" s="13">
        <f t="shared" ca="1" si="21"/>
        <v>0.12554380518557173</v>
      </c>
      <c r="F55" s="13">
        <f t="shared" ca="1" si="26"/>
        <v>1.5761247020472789E-2</v>
      </c>
      <c r="H55" s="20" t="s">
        <v>98</v>
      </c>
      <c r="I55" s="20"/>
      <c r="J55"/>
      <c r="K55"/>
      <c r="L55"/>
      <c r="M55"/>
      <c r="N55"/>
      <c r="O55"/>
      <c r="P55"/>
    </row>
    <row r="56" spans="1:16" x14ac:dyDescent="0.25">
      <c r="A56" s="13">
        <f t="shared" ca="1" si="24"/>
        <v>0.73270912394388954</v>
      </c>
      <c r="B56" s="30">
        <v>0.14412718978499217</v>
      </c>
      <c r="C56" s="11">
        <f t="shared" ca="1" si="25"/>
        <v>0.75532540004653359</v>
      </c>
      <c r="D56" s="14">
        <f t="shared" ca="1" si="23"/>
        <v>0.66666666666666663</v>
      </c>
      <c r="E56" s="13">
        <f t="shared" ca="1" si="21"/>
        <v>8.8658733379866961E-2</v>
      </c>
      <c r="F56" s="13">
        <f t="shared" ca="1" si="26"/>
        <v>7.8603710045223353E-3</v>
      </c>
      <c r="H56" s="17" t="s">
        <v>99</v>
      </c>
      <c r="I56" s="17">
        <v>0.71398201098219538</v>
      </c>
      <c r="J56"/>
      <c r="K56"/>
      <c r="L56"/>
      <c r="M56"/>
      <c r="N56"/>
      <c r="O56"/>
      <c r="P56"/>
    </row>
    <row r="57" spans="1:16" x14ac:dyDescent="0.25">
      <c r="A57" s="13">
        <f t="shared" ca="1" si="24"/>
        <v>0.73270912394388954</v>
      </c>
      <c r="B57" s="30">
        <v>0.18164747268895695</v>
      </c>
      <c r="C57" s="11">
        <f t="shared" ca="1" si="25"/>
        <v>0.82798994564251438</v>
      </c>
      <c r="D57" s="14">
        <f t="shared" ca="1" si="23"/>
        <v>1</v>
      </c>
      <c r="E57" s="13">
        <f t="shared" ca="1" si="21"/>
        <v>-0.17201005435748562</v>
      </c>
      <c r="F57" s="13">
        <f t="shared" ca="1" si="26"/>
        <v>2.9587458800065157E-2</v>
      </c>
      <c r="H57" s="17" t="s">
        <v>100</v>
      </c>
      <c r="I57" s="17">
        <v>0.50977031200617984</v>
      </c>
      <c r="J57"/>
      <c r="K57"/>
      <c r="L57"/>
      <c r="M57"/>
      <c r="N57"/>
      <c r="O57"/>
      <c r="P57"/>
    </row>
    <row r="58" spans="1:16" x14ac:dyDescent="0.25">
      <c r="A58" s="13">
        <f t="shared" ca="1" si="24"/>
        <v>0.73270912394388954</v>
      </c>
      <c r="B58" s="30">
        <v>0.25143223972474288</v>
      </c>
      <c r="C58" s="11">
        <f t="shared" ca="1" si="25"/>
        <v>0.96314026951283149</v>
      </c>
      <c r="D58" s="14">
        <f t="shared" ca="1" si="23"/>
        <v>0.90909090909090906</v>
      </c>
      <c r="E58" s="13">
        <f t="shared" ca="1" si="21"/>
        <v>5.4049360421922432E-2</v>
      </c>
      <c r="F58" s="13">
        <f t="shared" ca="1" si="26"/>
        <v>2.9213333620188749E-3</v>
      </c>
      <c r="H58" s="17" t="s">
        <v>101</v>
      </c>
      <c r="I58" s="17">
        <v>0.49369720748179224</v>
      </c>
      <c r="J58"/>
      <c r="K58"/>
      <c r="L58"/>
      <c r="M58"/>
      <c r="N58"/>
      <c r="O58"/>
      <c r="P58"/>
    </row>
    <row r="59" spans="1:16" x14ac:dyDescent="0.25">
      <c r="A59" s="13">
        <f ca="1">D$14</f>
        <v>1.4040950746170748</v>
      </c>
      <c r="B59" s="30">
        <v>1.1606717838905437E-2</v>
      </c>
      <c r="C59" s="11">
        <f ca="1">A59*$A$40+B59*$B$40+$C$40</f>
        <v>0.45343660681061904</v>
      </c>
      <c r="D59" s="14">
        <f t="shared" ref="D59:D66" ca="1" si="27">OFFSET($F$16,0,ROW(A1)-1)</f>
        <v>1</v>
      </c>
      <c r="E59" s="13">
        <f t="shared" ca="1" si="21"/>
        <v>-0.54656339318938096</v>
      </c>
      <c r="F59" s="13">
        <f ca="1">E59^2</f>
        <v>0.29873154277468983</v>
      </c>
      <c r="H59" s="17" t="s">
        <v>102</v>
      </c>
      <c r="I59" s="17">
        <v>0.2203036556575845</v>
      </c>
      <c r="J59"/>
      <c r="K59"/>
      <c r="L59"/>
      <c r="M59"/>
      <c r="N59"/>
      <c r="O59"/>
      <c r="P59"/>
    </row>
    <row r="60" spans="1:16" ht="15.75" thickBot="1" x14ac:dyDescent="0.3">
      <c r="A60" s="13">
        <f t="shared" ref="A60:A66" ca="1" si="28">D$14</f>
        <v>1.4040950746170748</v>
      </c>
      <c r="B60" s="30">
        <v>3.9815214318135353E-2</v>
      </c>
      <c r="C60" s="11">
        <f t="shared" ref="C60:C66" ca="1" si="29">A60*$A$40+B60*$B$40+$C$40</f>
        <v>0.50806726041884298</v>
      </c>
      <c r="D60" s="14">
        <f t="shared" ca="1" si="27"/>
        <v>1</v>
      </c>
      <c r="E60" s="13">
        <f t="shared" ca="1" si="21"/>
        <v>-0.49193273958115702</v>
      </c>
      <c r="F60" s="13">
        <f t="shared" ref="F60:F66" ca="1" si="30">E60^2</f>
        <v>0.24199782027182246</v>
      </c>
      <c r="H60" s="18" t="s">
        <v>103</v>
      </c>
      <c r="I60" s="18">
        <v>64</v>
      </c>
      <c r="J60"/>
      <c r="K60"/>
      <c r="L60"/>
      <c r="M60"/>
      <c r="N60"/>
      <c r="O60"/>
      <c r="P60"/>
    </row>
    <row r="61" spans="1:16" x14ac:dyDescent="0.25">
      <c r="A61" s="13">
        <f t="shared" ca="1" si="28"/>
        <v>1.4040950746170748</v>
      </c>
      <c r="B61" s="30">
        <v>6.1583273935066636E-2</v>
      </c>
      <c r="C61" s="11">
        <f t="shared" ca="1" si="29"/>
        <v>0.55022488925706758</v>
      </c>
      <c r="D61" s="14">
        <f t="shared" ca="1" si="27"/>
        <v>0.25</v>
      </c>
      <c r="E61" s="13">
        <f t="shared" ca="1" si="21"/>
        <v>0.30022488925706758</v>
      </c>
      <c r="F61" s="13">
        <f t="shared" ca="1" si="30"/>
        <v>9.0134984129418491E-2</v>
      </c>
      <c r="H61"/>
      <c r="I61"/>
      <c r="J61"/>
      <c r="K61"/>
      <c r="L61"/>
      <c r="M61"/>
      <c r="N61"/>
      <c r="O61"/>
      <c r="P61"/>
    </row>
    <row r="62" spans="1:16" ht="15.75" thickBot="1" x14ac:dyDescent="0.3">
      <c r="A62" s="13">
        <f t="shared" ca="1" si="28"/>
        <v>1.4040950746170748</v>
      </c>
      <c r="B62" s="30">
        <v>8.5848493535748124E-2</v>
      </c>
      <c r="C62" s="11">
        <f t="shared" ca="1" si="29"/>
        <v>0.59721870219241424</v>
      </c>
      <c r="D62" s="14">
        <f t="shared" ca="1" si="27"/>
        <v>0.75</v>
      </c>
      <c r="E62" s="13">
        <f t="shared" ca="1" si="21"/>
        <v>-0.15278129780758576</v>
      </c>
      <c r="F62" s="13">
        <f t="shared" ca="1" si="30"/>
        <v>2.334212495977021E-2</v>
      </c>
      <c r="H62" t="s">
        <v>104</v>
      </c>
      <c r="I62"/>
      <c r="J62"/>
      <c r="K62"/>
      <c r="L62"/>
      <c r="M62"/>
      <c r="N62"/>
      <c r="O62"/>
      <c r="P62"/>
    </row>
    <row r="63" spans="1:16" x14ac:dyDescent="0.25">
      <c r="A63" s="13">
        <f t="shared" ca="1" si="28"/>
        <v>1.4040950746170748</v>
      </c>
      <c r="B63" s="30">
        <v>0.11399665047551526</v>
      </c>
      <c r="C63" s="11">
        <f t="shared" ca="1" si="29"/>
        <v>0.65173249780071962</v>
      </c>
      <c r="D63" s="14">
        <f t="shared" ca="1" si="27"/>
        <v>0.55555555555555558</v>
      </c>
      <c r="E63" s="13">
        <f t="shared" ca="1" si="21"/>
        <v>9.6176942245164043E-2</v>
      </c>
      <c r="F63" s="13">
        <f t="shared" ca="1" si="30"/>
        <v>9.2500042196296192E-3</v>
      </c>
      <c r="H63" s="19"/>
      <c r="I63" s="19" t="s">
        <v>108</v>
      </c>
      <c r="J63" s="19" t="s">
        <v>109</v>
      </c>
      <c r="K63" s="19" t="s">
        <v>110</v>
      </c>
      <c r="L63" s="19" t="s">
        <v>111</v>
      </c>
      <c r="M63" s="19" t="s">
        <v>112</v>
      </c>
      <c r="N63"/>
      <c r="O63"/>
      <c r="P63"/>
    </row>
    <row r="64" spans="1:16" x14ac:dyDescent="0.25">
      <c r="A64" s="13">
        <f t="shared" ca="1" si="28"/>
        <v>1.4040950746170748</v>
      </c>
      <c r="B64" s="30">
        <v>0.14412718978499217</v>
      </c>
      <c r="C64" s="11">
        <f t="shared" ca="1" si="29"/>
        <v>0.71008552123311008</v>
      </c>
      <c r="D64" s="14">
        <f t="shared" ca="1" si="27"/>
        <v>0.69230769230769229</v>
      </c>
      <c r="E64" s="13">
        <f t="shared" ca="1" si="21"/>
        <v>1.7777828925417793E-2</v>
      </c>
      <c r="F64" s="13">
        <f t="shared" ca="1" si="30"/>
        <v>3.1605120130142158E-4</v>
      </c>
      <c r="H64" s="17" t="s">
        <v>105</v>
      </c>
      <c r="I64" s="17">
        <v>2</v>
      </c>
      <c r="J64" s="17">
        <v>3.0785639089354366</v>
      </c>
      <c r="K64" s="17">
        <v>1.5392819544677183</v>
      </c>
      <c r="L64" s="17">
        <v>31.715734271043342</v>
      </c>
      <c r="M64" s="17">
        <v>3.6073481056295568E-10</v>
      </c>
      <c r="N64"/>
      <c r="O64"/>
      <c r="P64"/>
    </row>
    <row r="65" spans="1:16" x14ac:dyDescent="0.25">
      <c r="A65" s="13">
        <f t="shared" ca="1" si="28"/>
        <v>1.4040950746170748</v>
      </c>
      <c r="B65" s="30">
        <v>0.18164747268895695</v>
      </c>
      <c r="C65" s="11">
        <f t="shared" ca="1" si="29"/>
        <v>0.78275006682909098</v>
      </c>
      <c r="D65" s="14">
        <f t="shared" ca="1" si="27"/>
        <v>0.875</v>
      </c>
      <c r="E65" s="13">
        <f t="shared" ca="1" si="21"/>
        <v>-9.2249933170909015E-2</v>
      </c>
      <c r="F65" s="13">
        <f t="shared" ca="1" si="30"/>
        <v>8.5100501700371787E-3</v>
      </c>
      <c r="H65" s="17" t="s">
        <v>106</v>
      </c>
      <c r="I65" s="17">
        <v>61</v>
      </c>
      <c r="J65" s="17">
        <v>2.9605557424618296</v>
      </c>
      <c r="K65" s="17">
        <v>4.8533700696095569E-2</v>
      </c>
      <c r="L65" s="17"/>
      <c r="M65" s="17"/>
      <c r="N65"/>
      <c r="O65"/>
      <c r="P65"/>
    </row>
    <row r="66" spans="1:16" ht="15.75" thickBot="1" x14ac:dyDescent="0.3">
      <c r="A66" s="13">
        <f t="shared" ca="1" si="28"/>
        <v>1.4040950746170748</v>
      </c>
      <c r="B66" s="30">
        <v>0.25143223972474288</v>
      </c>
      <c r="C66" s="11">
        <f t="shared" ca="1" si="29"/>
        <v>0.9179003906994081</v>
      </c>
      <c r="D66" s="14">
        <f t="shared" ca="1" si="27"/>
        <v>0.7142857142857143</v>
      </c>
      <c r="E66" s="13">
        <f t="shared" ca="1" si="21"/>
        <v>0.2036146764136938</v>
      </c>
      <c r="F66" s="13">
        <f t="shared" ca="1" si="30"/>
        <v>4.1458936451053231E-2</v>
      </c>
      <c r="H66" s="18" t="s">
        <v>107</v>
      </c>
      <c r="I66" s="18">
        <v>63</v>
      </c>
      <c r="J66" s="18">
        <v>6.0391196513972663</v>
      </c>
      <c r="K66" s="18"/>
      <c r="L66" s="18"/>
      <c r="M66" s="18"/>
      <c r="N66"/>
      <c r="O66"/>
      <c r="P66"/>
    </row>
    <row r="67" spans="1:16" ht="15.75" thickBot="1" x14ac:dyDescent="0.3">
      <c r="A67" s="13">
        <f ca="1">D$18</f>
        <v>2.0683690071427412</v>
      </c>
      <c r="B67" s="30">
        <v>1.1606717838905437E-2</v>
      </c>
      <c r="C67" s="11">
        <f ca="1">A67*$A$40+B67*$B$40+$C$40</f>
        <v>0.4086759558374416</v>
      </c>
      <c r="D67" s="31">
        <v>0.25</v>
      </c>
      <c r="E67" s="13">
        <f t="shared" ca="1" si="21"/>
        <v>0.1586759558374416</v>
      </c>
      <c r="F67" s="13">
        <f ca="1">E67^2</f>
        <v>2.5178058960925717E-2</v>
      </c>
      <c r="H67"/>
      <c r="I67"/>
      <c r="J67"/>
      <c r="K67"/>
      <c r="L67"/>
      <c r="M67"/>
      <c r="N67"/>
      <c r="O67"/>
      <c r="P67"/>
    </row>
    <row r="68" spans="1:16" x14ac:dyDescent="0.25">
      <c r="A68" s="13">
        <f t="shared" ref="A68:A74" ca="1" si="31">D$18</f>
        <v>2.0683690071427412</v>
      </c>
      <c r="B68" s="30">
        <v>3.9815214318135353E-2</v>
      </c>
      <c r="C68" s="11">
        <f t="shared" ref="C68:C74" ca="1" si="32">A68*$A$40+B68*$B$40+$C$40</f>
        <v>0.46330660944566548</v>
      </c>
      <c r="D68" s="14">
        <f t="shared" ref="D68:D74" ca="1" si="33">OFFSET($F$20,0,ROW(A2)-1)</f>
        <v>0.5</v>
      </c>
      <c r="E68" s="13">
        <f t="shared" ca="1" si="21"/>
        <v>-3.6693390554334515E-2</v>
      </c>
      <c r="F68" s="13">
        <f t="shared" ref="F68:F74" ca="1" si="34">E68^2</f>
        <v>1.3464049103729253E-3</v>
      </c>
      <c r="H68" s="19"/>
      <c r="I68" s="19" t="s">
        <v>113</v>
      </c>
      <c r="J68" s="19" t="s">
        <v>102</v>
      </c>
      <c r="K68" s="19" t="s">
        <v>114</v>
      </c>
      <c r="L68" s="19" t="s">
        <v>115</v>
      </c>
      <c r="M68" s="19" t="s">
        <v>116</v>
      </c>
      <c r="N68" s="19" t="s">
        <v>117</v>
      </c>
      <c r="O68" s="19" t="s">
        <v>118</v>
      </c>
      <c r="P68" s="19" t="s">
        <v>119</v>
      </c>
    </row>
    <row r="69" spans="1:16" x14ac:dyDescent="0.25">
      <c r="A69" s="13">
        <f t="shared" ca="1" si="31"/>
        <v>2.0683690071427412</v>
      </c>
      <c r="B69" s="30">
        <v>6.1583273935066636E-2</v>
      </c>
      <c r="C69" s="11">
        <f t="shared" ca="1" si="32"/>
        <v>0.50546423828389009</v>
      </c>
      <c r="D69" s="14">
        <f t="shared" ca="1" si="33"/>
        <v>0.5</v>
      </c>
      <c r="E69" s="13">
        <f t="shared" ca="1" si="21"/>
        <v>5.4642382838900883E-3</v>
      </c>
      <c r="F69" s="13">
        <f t="shared" ca="1" si="34"/>
        <v>2.9857900023130096E-5</v>
      </c>
      <c r="H69" s="17" t="s">
        <v>96</v>
      </c>
      <c r="I69" s="17">
        <v>0.52557006746717305</v>
      </c>
      <c r="J69" s="17">
        <v>6.2276806940262761E-2</v>
      </c>
      <c r="K69" s="17">
        <v>8.4392584220207549</v>
      </c>
      <c r="L69" s="17">
        <v>7.7447535194461354E-12</v>
      </c>
      <c r="M69" s="17">
        <v>0.40103989551124702</v>
      </c>
      <c r="N69" s="17">
        <v>0.65010023942309902</v>
      </c>
      <c r="O69" s="17">
        <v>0.40103989551124702</v>
      </c>
      <c r="P69" s="17">
        <v>0.65010023942309902</v>
      </c>
    </row>
    <row r="70" spans="1:16" x14ac:dyDescent="0.25">
      <c r="A70" s="13">
        <f t="shared" ca="1" si="31"/>
        <v>2.0683690071427412</v>
      </c>
      <c r="B70" s="30">
        <v>8.5848493535748124E-2</v>
      </c>
      <c r="C70" s="11">
        <f t="shared" ca="1" si="32"/>
        <v>0.55245805121923675</v>
      </c>
      <c r="D70" s="14">
        <f t="shared" ca="1" si="33"/>
        <v>0.4</v>
      </c>
      <c r="E70" s="13">
        <f t="shared" ca="1" si="21"/>
        <v>0.15245805121923672</v>
      </c>
      <c r="F70" s="13">
        <f t="shared" ca="1" si="34"/>
        <v>2.3243457381567408E-2</v>
      </c>
      <c r="H70" s="17" t="s">
        <v>120</v>
      </c>
      <c r="I70" s="17">
        <v>-6.7382820221457307E-2</v>
      </c>
      <c r="J70" s="17">
        <v>1.1179615250058885E-2</v>
      </c>
      <c r="K70" s="17">
        <v>-6.0272933114672602</v>
      </c>
      <c r="L70" s="17">
        <v>1.0516058006374378E-7</v>
      </c>
      <c r="M70" s="17">
        <v>-8.9737842546644159E-2</v>
      </c>
      <c r="N70" s="17">
        <v>-4.5027797896270455E-2</v>
      </c>
      <c r="O70" s="17">
        <v>-8.9737842546644159E-2</v>
      </c>
      <c r="P70" s="17">
        <v>-4.5027797896270455E-2</v>
      </c>
    </row>
    <row r="71" spans="1:16" ht="15.75" thickBot="1" x14ac:dyDescent="0.3">
      <c r="A71" s="13">
        <f t="shared" ca="1" si="31"/>
        <v>2.0683690071427412</v>
      </c>
      <c r="B71" s="30">
        <v>0.11399665047551526</v>
      </c>
      <c r="C71" s="11">
        <f t="shared" ca="1" si="32"/>
        <v>0.60697184682754224</v>
      </c>
      <c r="D71" s="14">
        <f t="shared" ca="1" si="33"/>
        <v>0.63636363636363635</v>
      </c>
      <c r="E71" s="13">
        <f t="shared" ca="1" si="21"/>
        <v>-2.9391789536094115E-2</v>
      </c>
      <c r="F71" s="13">
        <f t="shared" ca="1" si="34"/>
        <v>8.6387729213405152E-4</v>
      </c>
      <c r="H71" s="18" t="s">
        <v>121</v>
      </c>
      <c r="I71" s="18">
        <v>1.9366737127747589</v>
      </c>
      <c r="J71" s="18">
        <v>0.37200274259675814</v>
      </c>
      <c r="K71" s="18">
        <v>5.2060737489617539</v>
      </c>
      <c r="L71" s="18">
        <v>2.3957060471739367E-6</v>
      </c>
      <c r="M71" s="18">
        <v>1.1928082549954793</v>
      </c>
      <c r="N71" s="18">
        <v>2.6805391705540385</v>
      </c>
      <c r="O71" s="18">
        <v>1.1928082549954793</v>
      </c>
      <c r="P71" s="18">
        <v>2.6805391705540385</v>
      </c>
    </row>
    <row r="72" spans="1:16" x14ac:dyDescent="0.25">
      <c r="A72" s="13">
        <f t="shared" ca="1" si="31"/>
        <v>2.0683690071427412</v>
      </c>
      <c r="B72" s="30">
        <v>0.14412718978499217</v>
      </c>
      <c r="C72" s="11">
        <f t="shared" ca="1" si="32"/>
        <v>0.6653248702599327</v>
      </c>
      <c r="D72" s="14">
        <f t="shared" ca="1" si="33"/>
        <v>0.7</v>
      </c>
      <c r="E72" s="13">
        <f t="shared" ca="1" si="21"/>
        <v>-3.4675129740067256E-2</v>
      </c>
      <c r="F72" s="13">
        <f t="shared" ca="1" si="34"/>
        <v>1.2023646224904967E-3</v>
      </c>
      <c r="H72"/>
      <c r="I72"/>
      <c r="J72"/>
      <c r="K72"/>
      <c r="L72"/>
      <c r="M72"/>
      <c r="N72"/>
      <c r="O72"/>
      <c r="P72"/>
    </row>
    <row r="73" spans="1:16" x14ac:dyDescent="0.25">
      <c r="A73" s="13">
        <f t="shared" ca="1" si="31"/>
        <v>2.0683690071427412</v>
      </c>
      <c r="B73" s="30">
        <v>0.18164747268895695</v>
      </c>
      <c r="C73" s="11">
        <f t="shared" ca="1" si="32"/>
        <v>0.73798941585591349</v>
      </c>
      <c r="D73" s="14">
        <f t="shared" ca="1" si="33"/>
        <v>0.63636363636363635</v>
      </c>
      <c r="E73" s="13">
        <f t="shared" ca="1" si="21"/>
        <v>0.10162577949227714</v>
      </c>
      <c r="F73" s="13">
        <f t="shared" ca="1" si="34"/>
        <v>1.0327799057412936E-2</v>
      </c>
      <c r="H73"/>
      <c r="I73"/>
      <c r="J73"/>
      <c r="K73"/>
      <c r="L73"/>
      <c r="M73"/>
      <c r="N73"/>
      <c r="O73"/>
      <c r="P73"/>
    </row>
    <row r="74" spans="1:16" x14ac:dyDescent="0.25">
      <c r="A74" s="13">
        <f t="shared" ca="1" si="31"/>
        <v>2.0683690071427412</v>
      </c>
      <c r="B74" s="30">
        <v>0.25143223972474288</v>
      </c>
      <c r="C74" s="11">
        <f t="shared" ca="1" si="32"/>
        <v>0.8731397397262306</v>
      </c>
      <c r="D74" s="14">
        <f t="shared" ca="1" si="33"/>
        <v>0.84615384615384615</v>
      </c>
      <c r="E74" s="13">
        <f t="shared" ca="1" si="21"/>
        <v>2.6985893572384456E-2</v>
      </c>
      <c r="F74" s="13">
        <f t="shared" ca="1" si="34"/>
        <v>7.2823845190006075E-4</v>
      </c>
      <c r="H74"/>
      <c r="I74"/>
      <c r="J74"/>
      <c r="K74"/>
      <c r="L74"/>
      <c r="M74"/>
      <c r="N74"/>
      <c r="O74"/>
      <c r="P74"/>
    </row>
    <row r="75" spans="1:16" x14ac:dyDescent="0.25">
      <c r="A75" s="13">
        <f ca="1">D$22</f>
        <v>3.4557047379094961</v>
      </c>
      <c r="B75" s="30">
        <v>1.1606717838905437E-2</v>
      </c>
      <c r="C75" s="11">
        <f ca="1">A75*$A$40+B75*$B$40+$C$40</f>
        <v>0.31519336170438128</v>
      </c>
      <c r="D75" s="14">
        <f t="shared" ref="D75:D82" ca="1" si="35">OFFSET($F$24,0,ROW(A1)-1)</f>
        <v>0.75</v>
      </c>
      <c r="E75" s="13">
        <f t="shared" ca="1" si="21"/>
        <v>-0.43480663829561872</v>
      </c>
      <c r="F75" s="13">
        <f ca="1">E75^2</f>
        <v>0.18905681270593699</v>
      </c>
    </row>
    <row r="76" spans="1:16" x14ac:dyDescent="0.25">
      <c r="A76" s="13">
        <f t="shared" ref="A76:A82" ca="1" si="36">D$22</f>
        <v>3.4557047379094961</v>
      </c>
      <c r="B76" s="30">
        <v>3.9815214318135353E-2</v>
      </c>
      <c r="C76" s="11">
        <f t="shared" ref="C76:C82" ca="1" si="37">A76*$A$40+B76*$B$40+$C$40</f>
        <v>0.36982401531260517</v>
      </c>
      <c r="D76" s="14">
        <f t="shared" ca="1" si="35"/>
        <v>0.25</v>
      </c>
      <c r="E76" s="13">
        <f t="shared" ca="1" si="21"/>
        <v>0.11982401531260517</v>
      </c>
      <c r="F76" s="13">
        <f t="shared" ref="F76:F82" ca="1" si="38">E76^2</f>
        <v>1.4357794645635438E-2</v>
      </c>
    </row>
    <row r="77" spans="1:16" x14ac:dyDescent="0.25">
      <c r="A77" s="13">
        <f t="shared" ca="1" si="36"/>
        <v>3.4557047379094961</v>
      </c>
      <c r="B77" s="30">
        <v>6.1583273935066636E-2</v>
      </c>
      <c r="C77" s="11">
        <f t="shared" ca="1" si="37"/>
        <v>0.41198164415082977</v>
      </c>
      <c r="D77" s="14">
        <f t="shared" ca="1" si="35"/>
        <v>0</v>
      </c>
      <c r="E77" s="13">
        <f t="shared" ca="1" si="21"/>
        <v>0.41198164415082977</v>
      </c>
      <c r="F77" s="13">
        <f t="shared" ca="1" si="38"/>
        <v>0.16972887511722093</v>
      </c>
    </row>
    <row r="78" spans="1:16" x14ac:dyDescent="0.25">
      <c r="A78" s="13">
        <f t="shared" ca="1" si="36"/>
        <v>3.4557047379094961</v>
      </c>
      <c r="B78" s="30">
        <v>8.5848493535748124E-2</v>
      </c>
      <c r="C78" s="11">
        <f t="shared" ca="1" si="37"/>
        <v>0.45897545708617649</v>
      </c>
      <c r="D78" s="14">
        <f t="shared" ca="1" si="35"/>
        <v>0.16666666666666666</v>
      </c>
      <c r="E78" s="13">
        <f t="shared" ca="1" si="21"/>
        <v>0.29230879041950986</v>
      </c>
      <c r="F78" s="13">
        <f t="shared" ca="1" si="38"/>
        <v>8.5444428956516938E-2</v>
      </c>
    </row>
    <row r="79" spans="1:16" x14ac:dyDescent="0.25">
      <c r="A79" s="13">
        <f t="shared" ca="1" si="36"/>
        <v>3.4557047379094961</v>
      </c>
      <c r="B79" s="30">
        <v>0.11399665047551526</v>
      </c>
      <c r="C79" s="11">
        <f t="shared" ca="1" si="37"/>
        <v>0.51348925269448187</v>
      </c>
      <c r="D79" s="14">
        <f t="shared" ca="1" si="35"/>
        <v>0.5</v>
      </c>
      <c r="E79" s="13">
        <f t="shared" ca="1" si="21"/>
        <v>1.3489252694481868E-2</v>
      </c>
      <c r="F79" s="13">
        <f t="shared" ca="1" si="38"/>
        <v>1.8195993825558633E-4</v>
      </c>
    </row>
    <row r="80" spans="1:16" x14ac:dyDescent="0.25">
      <c r="A80" s="13">
        <f t="shared" ca="1" si="36"/>
        <v>3.4557047379094961</v>
      </c>
      <c r="B80" s="30">
        <v>0.14412718978499217</v>
      </c>
      <c r="C80" s="11">
        <f t="shared" ca="1" si="37"/>
        <v>0.57184227612687233</v>
      </c>
      <c r="D80" s="14">
        <f t="shared" ca="1" si="35"/>
        <v>0.5</v>
      </c>
      <c r="E80" s="13">
        <f t="shared" ca="1" si="21"/>
        <v>7.1842276126872329E-2</v>
      </c>
      <c r="F80" s="13">
        <f t="shared" ca="1" si="38"/>
        <v>5.1613126390897693E-3</v>
      </c>
    </row>
    <row r="81" spans="1:6" x14ac:dyDescent="0.25">
      <c r="A81" s="13">
        <f t="shared" ca="1" si="36"/>
        <v>3.4557047379094961</v>
      </c>
      <c r="B81" s="30">
        <v>0.18164747268895695</v>
      </c>
      <c r="C81" s="11">
        <f t="shared" ca="1" si="37"/>
        <v>0.64450682172285312</v>
      </c>
      <c r="D81" s="14">
        <f t="shared" ca="1" si="35"/>
        <v>0.8</v>
      </c>
      <c r="E81" s="13">
        <f t="shared" ca="1" si="21"/>
        <v>-0.15549317827714693</v>
      </c>
      <c r="F81" s="13">
        <f t="shared" ca="1" si="38"/>
        <v>2.4178128490728597E-2</v>
      </c>
    </row>
    <row r="82" spans="1:6" x14ac:dyDescent="0.25">
      <c r="A82" s="13">
        <f t="shared" ca="1" si="36"/>
        <v>3.4557047379094961</v>
      </c>
      <c r="B82" s="30">
        <v>0.25143223972474288</v>
      </c>
      <c r="C82" s="11">
        <f t="shared" ca="1" si="37"/>
        <v>0.77965714559317023</v>
      </c>
      <c r="D82" s="14">
        <f t="shared" ca="1" si="35"/>
        <v>0.90909090909090906</v>
      </c>
      <c r="E82" s="13">
        <f t="shared" ca="1" si="21"/>
        <v>-0.12943376349773883</v>
      </c>
      <c r="F82" s="13">
        <f t="shared" ca="1" si="38"/>
        <v>1.6753099133188589E-2</v>
      </c>
    </row>
    <row r="83" spans="1:6" x14ac:dyDescent="0.25">
      <c r="A83" s="13">
        <f ca="1">D$26</f>
        <v>5.2065761628278073</v>
      </c>
      <c r="B83" s="30">
        <v>1.1606717838905437E-2</v>
      </c>
      <c r="C83" s="11">
        <f ca="1">A83*$A$40+B83*$B$40+$C$40</f>
        <v>0.19721470724822387</v>
      </c>
      <c r="D83" s="14">
        <f t="shared" ref="D83:D90" ca="1" si="39">OFFSET($F$28,0,ROW(A1)-1)</f>
        <v>0.14285714285714285</v>
      </c>
      <c r="E83" s="13">
        <f t="shared" ca="1" si="21"/>
        <v>5.4357564391081026E-2</v>
      </c>
      <c r="F83" s="13">
        <f ca="1">E83^2</f>
        <v>2.9547448065305199E-3</v>
      </c>
    </row>
    <row r="84" spans="1:6" x14ac:dyDescent="0.25">
      <c r="A84" s="13">
        <f t="shared" ref="A84:A90" ca="1" si="40">D$26</f>
        <v>5.2065761628278073</v>
      </c>
      <c r="B84" s="30">
        <v>3.9815214318135353E-2</v>
      </c>
      <c r="C84" s="11">
        <f t="shared" ref="C84:C90" ca="1" si="41">A84*$A$40+B84*$B$40+$C$40</f>
        <v>0.25184536085644782</v>
      </c>
      <c r="D84" s="14">
        <f t="shared" ca="1" si="39"/>
        <v>9.5238095238095233E-2</v>
      </c>
      <c r="E84" s="13">
        <f t="shared" ca="1" si="21"/>
        <v>0.15660726561835259</v>
      </c>
      <c r="F84" s="13">
        <f t="shared" ref="F84:F90" ca="1" si="42">E84^2</f>
        <v>2.452583564445724E-2</v>
      </c>
    </row>
    <row r="85" spans="1:6" x14ac:dyDescent="0.25">
      <c r="A85" s="13">
        <f t="shared" ca="1" si="40"/>
        <v>5.2065761628278073</v>
      </c>
      <c r="B85" s="30">
        <v>6.1583273935066636E-2</v>
      </c>
      <c r="C85" s="11">
        <f t="shared" ca="1" si="41"/>
        <v>0.29400298969467242</v>
      </c>
      <c r="D85" s="14">
        <f t="shared" ca="1" si="39"/>
        <v>7.6923076923076927E-2</v>
      </c>
      <c r="E85" s="13">
        <f t="shared" ca="1" si="21"/>
        <v>0.2170799127715955</v>
      </c>
      <c r="F85" s="13">
        <f t="shared" ca="1" si="42"/>
        <v>4.7123688528923506E-2</v>
      </c>
    </row>
    <row r="86" spans="1:6" x14ac:dyDescent="0.25">
      <c r="A86" s="13">
        <f t="shared" ca="1" si="40"/>
        <v>5.2065761628278073</v>
      </c>
      <c r="B86" s="30">
        <v>8.5848493535748124E-2</v>
      </c>
      <c r="C86" s="11">
        <f t="shared" ca="1" si="41"/>
        <v>0.34099680263001908</v>
      </c>
      <c r="D86" s="14">
        <f t="shared" ca="1" si="39"/>
        <v>0.2</v>
      </c>
      <c r="E86" s="13">
        <f t="shared" ca="1" si="21"/>
        <v>0.14099680263001907</v>
      </c>
      <c r="F86" s="13">
        <f t="shared" ca="1" si="42"/>
        <v>1.9880098351888552E-2</v>
      </c>
    </row>
    <row r="87" spans="1:6" x14ac:dyDescent="0.25">
      <c r="A87" s="13">
        <f t="shared" ca="1" si="40"/>
        <v>5.2065761628278073</v>
      </c>
      <c r="B87" s="30">
        <v>0.11399665047551526</v>
      </c>
      <c r="C87" s="11">
        <f t="shared" ca="1" si="41"/>
        <v>0.39551059823832446</v>
      </c>
      <c r="D87" s="14">
        <f t="shared" ca="1" si="39"/>
        <v>0.6</v>
      </c>
      <c r="E87" s="13">
        <f t="shared" ca="1" si="21"/>
        <v>-0.20448940176167552</v>
      </c>
      <c r="F87" s="13">
        <f t="shared" ca="1" si="42"/>
        <v>4.181591543284794E-2</v>
      </c>
    </row>
    <row r="88" spans="1:6" x14ac:dyDescent="0.25">
      <c r="A88" s="13">
        <f t="shared" ca="1" si="40"/>
        <v>5.2065761628278073</v>
      </c>
      <c r="B88" s="30">
        <v>0.14412718978499217</v>
      </c>
      <c r="C88" s="11">
        <f t="shared" ca="1" si="41"/>
        <v>0.45386362167071498</v>
      </c>
      <c r="D88" s="14">
        <f t="shared" ca="1" si="39"/>
        <v>0.5</v>
      </c>
      <c r="E88" s="13">
        <f t="shared" ca="1" si="21"/>
        <v>-4.6136378329285022E-2</v>
      </c>
      <c r="F88" s="13">
        <f t="shared" ca="1" si="42"/>
        <v>2.1285654053429205E-3</v>
      </c>
    </row>
    <row r="89" spans="1:6" x14ac:dyDescent="0.25">
      <c r="A89" s="13">
        <f t="shared" ca="1" si="40"/>
        <v>5.2065761628278073</v>
      </c>
      <c r="B89" s="30">
        <v>0.18164747268895695</v>
      </c>
      <c r="C89" s="11">
        <f t="shared" ca="1" si="41"/>
        <v>0.52652816726669571</v>
      </c>
      <c r="D89" s="14">
        <f t="shared" ca="1" si="39"/>
        <v>1</v>
      </c>
      <c r="E89" s="13">
        <f t="shared" ca="1" si="21"/>
        <v>-0.47347183273330429</v>
      </c>
      <c r="F89" s="13">
        <f t="shared" ca="1" si="42"/>
        <v>0.22417557639183408</v>
      </c>
    </row>
    <row r="90" spans="1:6" x14ac:dyDescent="0.25">
      <c r="A90" s="13">
        <f t="shared" ca="1" si="40"/>
        <v>5.2065761628278073</v>
      </c>
      <c r="B90" s="30">
        <v>0.25143223972474288</v>
      </c>
      <c r="C90" s="11">
        <f t="shared" ca="1" si="41"/>
        <v>0.66167849113701283</v>
      </c>
      <c r="D90" s="14">
        <f t="shared" ca="1" si="39"/>
        <v>1</v>
      </c>
      <c r="E90" s="13">
        <f t="shared" ca="1" si="21"/>
        <v>-0.33832150886298717</v>
      </c>
      <c r="F90" s="13">
        <f t="shared" ca="1" si="42"/>
        <v>0.11446144335932831</v>
      </c>
    </row>
    <row r="91" spans="1:6" x14ac:dyDescent="0.25">
      <c r="A91" s="13">
        <f ca="1">D$30</f>
        <v>6.2773576675648419</v>
      </c>
      <c r="B91" s="30">
        <v>1.1606717838905437E-2</v>
      </c>
      <c r="C91" s="11">
        <f ca="1">A91*$A$40+B91*$B$40+$C$40</f>
        <v>0.12506242961806674</v>
      </c>
      <c r="D91" s="14">
        <f t="shared" ref="D91:D98" ca="1" si="43">OFFSET($F$32,0,ROW(A1)-1)</f>
        <v>0.1111111111111111</v>
      </c>
      <c r="E91" s="13">
        <f t="shared" ca="1" si="21"/>
        <v>1.3951318506955634E-2</v>
      </c>
      <c r="F91" s="13">
        <f ca="1">E91^2</f>
        <v>1.9463928808252279E-4</v>
      </c>
    </row>
    <row r="92" spans="1:6" x14ac:dyDescent="0.25">
      <c r="A92" s="13">
        <f t="shared" ref="A92:A98" ca="1" si="44">D$30</f>
        <v>6.2773576675648419</v>
      </c>
      <c r="B92" s="30">
        <v>3.9815214318135353E-2</v>
      </c>
      <c r="C92" s="11">
        <f t="shared" ref="C92:C98" ca="1" si="45">A92*$A$40+B92*$B$40+$C$40</f>
        <v>0.17969308322629068</v>
      </c>
      <c r="D92" s="14">
        <f t="shared" ca="1" si="43"/>
        <v>0.30769230769230771</v>
      </c>
      <c r="E92" s="13">
        <f t="shared" ca="1" si="21"/>
        <v>-0.12799922446601703</v>
      </c>
      <c r="F92" s="13">
        <f t="shared" ref="F92:F98" ca="1" si="46">E92^2</f>
        <v>1.6383801463901813E-2</v>
      </c>
    </row>
    <row r="93" spans="1:6" x14ac:dyDescent="0.25">
      <c r="A93" s="13">
        <f t="shared" ca="1" si="44"/>
        <v>6.2773576675648419</v>
      </c>
      <c r="B93" s="30">
        <v>6.1583273935066636E-2</v>
      </c>
      <c r="C93" s="11">
        <f t="shared" ca="1" si="45"/>
        <v>0.22185071206451529</v>
      </c>
      <c r="D93" s="14">
        <f t="shared" ca="1" si="43"/>
        <v>0.27272727272727271</v>
      </c>
      <c r="E93" s="13">
        <f t="shared" ca="1" si="21"/>
        <v>-5.087656066275742E-2</v>
      </c>
      <c r="F93" s="13">
        <f t="shared" ca="1" si="46"/>
        <v>2.5884244248712356E-3</v>
      </c>
    </row>
    <row r="94" spans="1:6" x14ac:dyDescent="0.25">
      <c r="A94" s="13">
        <f t="shared" ca="1" si="44"/>
        <v>6.2773576675648419</v>
      </c>
      <c r="B94" s="30">
        <v>8.5848493535748124E-2</v>
      </c>
      <c r="C94" s="11">
        <f t="shared" ca="1" si="45"/>
        <v>0.26884452499986194</v>
      </c>
      <c r="D94" s="14">
        <f t="shared" ca="1" si="43"/>
        <v>0.14285714285714285</v>
      </c>
      <c r="E94" s="13">
        <f t="shared" ca="1" si="21"/>
        <v>0.1259873821427191</v>
      </c>
      <c r="F94" s="13">
        <f t="shared" ca="1" si="46"/>
        <v>1.5872820459175534E-2</v>
      </c>
    </row>
    <row r="95" spans="1:6" x14ac:dyDescent="0.25">
      <c r="A95" s="13">
        <f t="shared" ca="1" si="44"/>
        <v>6.2773576675648419</v>
      </c>
      <c r="B95" s="30">
        <v>0.11399665047551526</v>
      </c>
      <c r="C95" s="11">
        <f t="shared" ca="1" si="45"/>
        <v>0.32335832060816738</v>
      </c>
      <c r="D95" s="14">
        <f t="shared" ca="1" si="43"/>
        <v>0</v>
      </c>
      <c r="E95" s="13">
        <f t="shared" ca="1" si="21"/>
        <v>0.32335832060816738</v>
      </c>
      <c r="F95" s="13">
        <f t="shared" ca="1" si="46"/>
        <v>0.10456060350653437</v>
      </c>
    </row>
    <row r="96" spans="1:6" x14ac:dyDescent="0.25">
      <c r="A96" s="13">
        <f t="shared" ca="1" si="44"/>
        <v>6.2773576675648419</v>
      </c>
      <c r="B96" s="30">
        <v>0.14412718978499217</v>
      </c>
      <c r="C96" s="11">
        <f t="shared" ca="1" si="45"/>
        <v>0.38171134404055784</v>
      </c>
      <c r="D96" s="14">
        <f t="shared" ca="1" si="43"/>
        <v>0.5</v>
      </c>
      <c r="E96" s="13">
        <f t="shared" ca="1" si="21"/>
        <v>-0.11828865595944216</v>
      </c>
      <c r="F96" s="13">
        <f t="shared" ca="1" si="46"/>
        <v>1.3992206128691271E-2</v>
      </c>
    </row>
    <row r="97" spans="1:6" x14ac:dyDescent="0.25">
      <c r="A97" s="13">
        <f t="shared" ca="1" si="44"/>
        <v>6.2773576675648419</v>
      </c>
      <c r="B97" s="30">
        <v>0.18164747268895695</v>
      </c>
      <c r="C97" s="11">
        <f t="shared" ca="1" si="45"/>
        <v>0.45437588963653863</v>
      </c>
      <c r="D97" s="14">
        <f t="shared" ca="1" si="43"/>
        <v>0.5</v>
      </c>
      <c r="E97" s="13">
        <f t="shared" ca="1" si="21"/>
        <v>-4.5624110363461368E-2</v>
      </c>
      <c r="F97" s="13">
        <f t="shared" ca="1" si="46"/>
        <v>2.0815594464573032E-3</v>
      </c>
    </row>
    <row r="98" spans="1:6" x14ac:dyDescent="0.25">
      <c r="A98" s="13">
        <f t="shared" ca="1" si="44"/>
        <v>6.2773576675648419</v>
      </c>
      <c r="B98" s="30">
        <v>0.25143223972474288</v>
      </c>
      <c r="C98" s="11">
        <f t="shared" ca="1" si="45"/>
        <v>0.58952621350685575</v>
      </c>
      <c r="D98" s="14">
        <f t="shared" ca="1" si="43"/>
        <v>0.5</v>
      </c>
      <c r="E98" s="13">
        <f t="shared" ca="1" si="21"/>
        <v>8.9526213506855745E-2</v>
      </c>
      <c r="F98" s="13">
        <f t="shared" ca="1" si="46"/>
        <v>8.0149429048751199E-3</v>
      </c>
    </row>
    <row r="99" spans="1:6" x14ac:dyDescent="0.25">
      <c r="A99" s="13">
        <f ca="1">D$34</f>
        <v>7.2938812201186032</v>
      </c>
      <c r="B99" s="30">
        <v>1.1606717838905437E-2</v>
      </c>
      <c r="C99" s="11">
        <f ca="1">A99*$A$40+B99*$B$40+$C$40</f>
        <v>5.656620582545957E-2</v>
      </c>
      <c r="D99" s="14">
        <f t="shared" ref="D99:D106" ca="1" si="47">OFFSET($F$36,0,ROW(A1)-1)</f>
        <v>0</v>
      </c>
      <c r="E99" s="13">
        <f t="shared" ca="1" si="21"/>
        <v>5.656620582545957E-2</v>
      </c>
      <c r="F99" s="13">
        <f ca="1">E99^2</f>
        <v>3.1997356414882562E-3</v>
      </c>
    </row>
    <row r="100" spans="1:6" x14ac:dyDescent="0.25">
      <c r="A100" s="13">
        <f t="shared" ref="A100:A106" ca="1" si="48">D$34</f>
        <v>7.2938812201186032</v>
      </c>
      <c r="B100" s="30">
        <v>3.9815214318135353E-2</v>
      </c>
      <c r="C100" s="11">
        <f t="shared" ref="C100:C106" ca="1" si="49">A100*$A$40+B100*$B$40+$C$40</f>
        <v>0.11119685943368351</v>
      </c>
      <c r="D100" s="14">
        <f t="shared" ca="1" si="47"/>
        <v>0</v>
      </c>
      <c r="E100" s="13">
        <f t="shared" ca="1" si="21"/>
        <v>0.11119685943368351</v>
      </c>
      <c r="F100" s="13">
        <f t="shared" ref="F100:F106" ca="1" si="50">E100^2</f>
        <v>1.236474154791437E-2</v>
      </c>
    </row>
    <row r="101" spans="1:6" x14ac:dyDescent="0.25">
      <c r="A101" s="13">
        <f t="shared" ca="1" si="48"/>
        <v>7.2938812201186032</v>
      </c>
      <c r="B101" s="30">
        <v>6.1583273935066636E-2</v>
      </c>
      <c r="C101" s="11">
        <f t="shared" ca="1" si="49"/>
        <v>0.15335448827190812</v>
      </c>
      <c r="D101" s="14">
        <f t="shared" ca="1" si="47"/>
        <v>0.14285714285714285</v>
      </c>
      <c r="E101" s="13">
        <f t="shared" ca="1" si="21"/>
        <v>1.0497345414765269E-2</v>
      </c>
      <c r="F101" s="13">
        <f t="shared" ca="1" si="50"/>
        <v>1.1019426075689342E-4</v>
      </c>
    </row>
    <row r="102" spans="1:6" x14ac:dyDescent="0.25">
      <c r="A102" s="13">
        <f t="shared" ca="1" si="48"/>
        <v>7.2938812201186032</v>
      </c>
      <c r="B102" s="30">
        <v>8.5848493535748124E-2</v>
      </c>
      <c r="C102" s="11">
        <f t="shared" ca="1" si="49"/>
        <v>0.20034830120725478</v>
      </c>
      <c r="D102" s="14">
        <f t="shared" ca="1" si="47"/>
        <v>0.29411764705882354</v>
      </c>
      <c r="E102" s="13">
        <f t="shared" ca="1" si="21"/>
        <v>-9.3769345851568764E-2</v>
      </c>
      <c r="F102" s="13">
        <f t="shared" ca="1" si="50"/>
        <v>8.7926902214311153E-3</v>
      </c>
    </row>
    <row r="103" spans="1:6" x14ac:dyDescent="0.25">
      <c r="A103" s="13">
        <f t="shared" ca="1" si="48"/>
        <v>7.2938812201186032</v>
      </c>
      <c r="B103" s="30">
        <v>0.11399665047551526</v>
      </c>
      <c r="C103" s="11">
        <f t="shared" ca="1" si="49"/>
        <v>0.25486209681556016</v>
      </c>
      <c r="D103" s="14">
        <f t="shared" ca="1" si="47"/>
        <v>0.2</v>
      </c>
      <c r="E103" s="13">
        <f t="shared" ref="E103:E106" ca="1" si="51">IFERROR(C103-D103,0)</f>
        <v>5.4862096815560146E-2</v>
      </c>
      <c r="F103" s="13">
        <f t="shared" ca="1" si="50"/>
        <v>3.0098496669998948E-3</v>
      </c>
    </row>
    <row r="104" spans="1:6" x14ac:dyDescent="0.25">
      <c r="A104" s="13">
        <f t="shared" ca="1" si="48"/>
        <v>7.2938812201186032</v>
      </c>
      <c r="B104" s="30">
        <v>0.14412718978499217</v>
      </c>
      <c r="C104" s="11">
        <f t="shared" ca="1" si="49"/>
        <v>0.31321512024795067</v>
      </c>
      <c r="D104" s="14">
        <f t="shared" ca="1" si="47"/>
        <v>0.42857142857142855</v>
      </c>
      <c r="E104" s="13">
        <f t="shared" ca="1" si="51"/>
        <v>-0.11535630832347787</v>
      </c>
      <c r="F104" s="13">
        <f t="shared" ca="1" si="50"/>
        <v>1.330707787002129E-2</v>
      </c>
    </row>
    <row r="105" spans="1:6" x14ac:dyDescent="0.25">
      <c r="A105" s="13">
        <f t="shared" ca="1" si="48"/>
        <v>7.2938812201186032</v>
      </c>
      <c r="B105" s="30">
        <v>0.18164747268895695</v>
      </c>
      <c r="C105" s="11">
        <f t="shared" ca="1" si="49"/>
        <v>0.38587966584393146</v>
      </c>
      <c r="D105" s="14">
        <f t="shared" ca="1" si="47"/>
        <v>0.33333333333333331</v>
      </c>
      <c r="E105" s="13">
        <f t="shared" ca="1" si="51"/>
        <v>5.2546332510598148E-2</v>
      </c>
      <c r="F105" s="13">
        <f t="shared" ca="1" si="50"/>
        <v>2.7611170603143438E-3</v>
      </c>
    </row>
    <row r="106" spans="1:6" x14ac:dyDescent="0.25">
      <c r="A106" s="13">
        <f t="shared" ca="1" si="48"/>
        <v>7.2938812201186032</v>
      </c>
      <c r="B106" s="30">
        <v>0.25143223972474288</v>
      </c>
      <c r="C106" s="11">
        <f t="shared" ca="1" si="49"/>
        <v>0.52102998971424852</v>
      </c>
      <c r="D106" s="14">
        <f t="shared" ca="1" si="47"/>
        <v>0.5</v>
      </c>
      <c r="E106" s="13">
        <f t="shared" ca="1" si="51"/>
        <v>2.102998971424852E-2</v>
      </c>
      <c r="F106" s="13">
        <f t="shared" ca="1" si="50"/>
        <v>4.4226046738139854E-4</v>
      </c>
    </row>
    <row r="107" spans="1:6" x14ac:dyDescent="0.25">
      <c r="B107" s="13"/>
      <c r="C107" s="13"/>
      <c r="D107" s="15"/>
    </row>
    <row r="108" spans="1:6" x14ac:dyDescent="0.25">
      <c r="B108" s="13"/>
      <c r="C108" s="13"/>
      <c r="D108" s="15"/>
    </row>
    <row r="109" spans="1:6" x14ac:dyDescent="0.25">
      <c r="B109" s="13"/>
      <c r="C109" s="13"/>
      <c r="D109" s="15"/>
    </row>
    <row r="110" spans="1:6" x14ac:dyDescent="0.25">
      <c r="B110" s="13"/>
      <c r="C110" s="13"/>
      <c r="D110" s="15"/>
    </row>
    <row r="111" spans="1:6" x14ac:dyDescent="0.25">
      <c r="B111" s="13"/>
      <c r="C111" s="13"/>
      <c r="D111" s="15"/>
    </row>
    <row r="112" spans="1:6" x14ac:dyDescent="0.25">
      <c r="B112" s="13"/>
      <c r="C112" s="13"/>
      <c r="D112" s="15"/>
    </row>
    <row r="113" spans="2:4" x14ac:dyDescent="0.25">
      <c r="B113" s="13"/>
      <c r="C113" s="13"/>
      <c r="D113" s="15"/>
    </row>
    <row r="114" spans="2:4" x14ac:dyDescent="0.25">
      <c r="B114" s="13"/>
      <c r="C114" s="13"/>
      <c r="D114" s="15"/>
    </row>
    <row r="115" spans="2:4" x14ac:dyDescent="0.25">
      <c r="B115" s="13"/>
      <c r="C115" s="13"/>
      <c r="D115" s="15"/>
    </row>
    <row r="116" spans="2:4" x14ac:dyDescent="0.25">
      <c r="B116" s="13"/>
      <c r="C116" s="13"/>
      <c r="D116" s="15"/>
    </row>
    <row r="117" spans="2:4" x14ac:dyDescent="0.25">
      <c r="B117" s="13"/>
      <c r="C117" s="13"/>
      <c r="D117" s="15"/>
    </row>
    <row r="118" spans="2:4" x14ac:dyDescent="0.25">
      <c r="B118" s="13"/>
      <c r="C118" s="13"/>
      <c r="D118" s="15"/>
    </row>
    <row r="119" spans="2:4" x14ac:dyDescent="0.25">
      <c r="B119" s="13"/>
      <c r="C119" s="13"/>
      <c r="D119" s="15"/>
    </row>
    <row r="120" spans="2:4" x14ac:dyDescent="0.25">
      <c r="B120" s="13"/>
      <c r="C120" s="13"/>
      <c r="D120" s="15"/>
    </row>
    <row r="121" spans="2:4" x14ac:dyDescent="0.25">
      <c r="B121" s="13"/>
      <c r="C121" s="13"/>
      <c r="D121" s="15"/>
    </row>
    <row r="122" spans="2:4" x14ac:dyDescent="0.25">
      <c r="B122" s="13"/>
      <c r="C122" s="13"/>
      <c r="D122" s="15"/>
    </row>
    <row r="123" spans="2:4" x14ac:dyDescent="0.25">
      <c r="B123" s="13"/>
      <c r="C123" s="13"/>
      <c r="D123" s="15"/>
    </row>
    <row r="124" spans="2:4" x14ac:dyDescent="0.25">
      <c r="B124" s="13"/>
      <c r="C124" s="13"/>
      <c r="D124" s="15"/>
    </row>
    <row r="125" spans="2:4" x14ac:dyDescent="0.25">
      <c r="B125" s="13"/>
      <c r="C125" s="13"/>
      <c r="D125" s="15"/>
    </row>
    <row r="126" spans="2:4" x14ac:dyDescent="0.25">
      <c r="B126" s="13"/>
      <c r="C126" s="13"/>
      <c r="D126" s="15"/>
    </row>
    <row r="127" spans="2:4" x14ac:dyDescent="0.25">
      <c r="B127" s="13"/>
      <c r="C127" s="13"/>
      <c r="D127" s="15"/>
    </row>
    <row r="128" spans="2:4" x14ac:dyDescent="0.25">
      <c r="B128" s="13"/>
      <c r="C128" s="13"/>
      <c r="D128" s="15"/>
    </row>
    <row r="129" spans="2:4" x14ac:dyDescent="0.25">
      <c r="B129" s="13"/>
      <c r="C129" s="13"/>
      <c r="D129" s="15"/>
    </row>
    <row r="130" spans="2:4" x14ac:dyDescent="0.25">
      <c r="B130" s="13"/>
      <c r="C130" s="13"/>
      <c r="D130" s="15"/>
    </row>
    <row r="131" spans="2:4" x14ac:dyDescent="0.25">
      <c r="B131" s="13"/>
      <c r="C131" s="13"/>
      <c r="D131" s="15"/>
    </row>
    <row r="132" spans="2:4" x14ac:dyDescent="0.25">
      <c r="B132" s="13"/>
      <c r="C132" s="13"/>
      <c r="D132" s="15"/>
    </row>
    <row r="133" spans="2:4" x14ac:dyDescent="0.25">
      <c r="B133" s="13"/>
      <c r="C133" s="13"/>
      <c r="D133" s="15"/>
    </row>
    <row r="134" spans="2:4" x14ac:dyDescent="0.25">
      <c r="B134" s="13"/>
      <c r="C134" s="13"/>
      <c r="D134" s="15"/>
    </row>
    <row r="135" spans="2:4" x14ac:dyDescent="0.25">
      <c r="B135" s="13"/>
      <c r="C135" s="13"/>
      <c r="D135" s="15"/>
    </row>
    <row r="136" spans="2:4" x14ac:dyDescent="0.25">
      <c r="B136" s="13"/>
      <c r="C136" s="13"/>
      <c r="D136" s="15"/>
    </row>
    <row r="137" spans="2:4" x14ac:dyDescent="0.25">
      <c r="B137" s="13"/>
      <c r="C137" s="13"/>
      <c r="D137" s="15"/>
    </row>
    <row r="138" spans="2:4" x14ac:dyDescent="0.25">
      <c r="B138" s="13"/>
      <c r="C138" s="13"/>
      <c r="D138" s="15"/>
    </row>
    <row r="139" spans="2:4" x14ac:dyDescent="0.25">
      <c r="B139" s="13"/>
      <c r="C139" s="13"/>
      <c r="D139" s="15"/>
    </row>
    <row r="140" spans="2:4" x14ac:dyDescent="0.25">
      <c r="B140" s="13"/>
      <c r="C140" s="13"/>
      <c r="D140" s="15"/>
    </row>
    <row r="141" spans="2:4" x14ac:dyDescent="0.25">
      <c r="B141" s="13"/>
      <c r="C141" s="13"/>
      <c r="D141" s="15"/>
    </row>
    <row r="142" spans="2:4" x14ac:dyDescent="0.25">
      <c r="B142" s="13"/>
      <c r="C142" s="13"/>
      <c r="D142" s="15"/>
    </row>
    <row r="143" spans="2:4" x14ac:dyDescent="0.25">
      <c r="B143" s="13"/>
      <c r="C143" s="13"/>
      <c r="D143" s="15"/>
    </row>
    <row r="144" spans="2:4" x14ac:dyDescent="0.25">
      <c r="B144" s="13"/>
      <c r="C144" s="13"/>
      <c r="D144" s="15"/>
    </row>
    <row r="145" spans="2:4" x14ac:dyDescent="0.25">
      <c r="B145" s="13"/>
      <c r="C145" s="13"/>
      <c r="D145" s="15"/>
    </row>
    <row r="146" spans="2:4" x14ac:dyDescent="0.25">
      <c r="B146" s="13"/>
      <c r="C146" s="13"/>
      <c r="D146" s="15"/>
    </row>
    <row r="147" spans="2:4" x14ac:dyDescent="0.25">
      <c r="B147" s="13"/>
      <c r="C147" s="13"/>
      <c r="D147" s="15"/>
    </row>
    <row r="148" spans="2:4" x14ac:dyDescent="0.25">
      <c r="B148" s="13"/>
      <c r="C148" s="13"/>
      <c r="D148" s="15"/>
    </row>
    <row r="149" spans="2:4" x14ac:dyDescent="0.25">
      <c r="B149" s="13"/>
      <c r="C149" s="13"/>
      <c r="D149" s="15"/>
    </row>
    <row r="150" spans="2:4" x14ac:dyDescent="0.25">
      <c r="B150" s="13"/>
      <c r="C150" s="13"/>
      <c r="D150" s="15"/>
    </row>
    <row r="151" spans="2:4" x14ac:dyDescent="0.25">
      <c r="B151" s="13"/>
      <c r="C151" s="13"/>
      <c r="D151" s="15"/>
    </row>
    <row r="152" spans="2:4" x14ac:dyDescent="0.25">
      <c r="B152" s="13"/>
      <c r="C152" s="13"/>
      <c r="D152" s="15"/>
    </row>
    <row r="153" spans="2:4" x14ac:dyDescent="0.25">
      <c r="B153" s="13"/>
      <c r="C153" s="13"/>
      <c r="D153" s="15"/>
    </row>
    <row r="154" spans="2:4" x14ac:dyDescent="0.25">
      <c r="B154" s="13"/>
      <c r="C154" s="13"/>
      <c r="D154" s="15"/>
    </row>
    <row r="155" spans="2:4" x14ac:dyDescent="0.25">
      <c r="B155" s="13"/>
      <c r="C155" s="13"/>
      <c r="D155" s="15"/>
    </row>
    <row r="156" spans="2:4" x14ac:dyDescent="0.25">
      <c r="B156" s="13"/>
      <c r="C156" s="13"/>
      <c r="D156" s="15"/>
    </row>
    <row r="157" spans="2:4" x14ac:dyDescent="0.25">
      <c r="B157" s="13"/>
      <c r="C157" s="13"/>
      <c r="D157" s="15"/>
    </row>
    <row r="158" spans="2:4" x14ac:dyDescent="0.25">
      <c r="B158" s="13"/>
      <c r="C158" s="13"/>
      <c r="D158" s="15"/>
    </row>
    <row r="159" spans="2:4" x14ac:dyDescent="0.25">
      <c r="B159" s="13"/>
      <c r="C159" s="13"/>
      <c r="D159" s="15"/>
    </row>
    <row r="160" spans="2:4" x14ac:dyDescent="0.25">
      <c r="B160" s="13"/>
      <c r="C160" s="13"/>
      <c r="D160" s="15"/>
    </row>
    <row r="161" spans="2:4" x14ac:dyDescent="0.25">
      <c r="B161" s="13"/>
      <c r="C161" s="13"/>
      <c r="D161" s="15"/>
    </row>
    <row r="162" spans="2:4" x14ac:dyDescent="0.25">
      <c r="B162" s="13"/>
      <c r="C162" s="13"/>
      <c r="D162" s="15"/>
    </row>
    <row r="163" spans="2:4" x14ac:dyDescent="0.25">
      <c r="B163" s="13"/>
      <c r="C163" s="13"/>
      <c r="D163" s="15"/>
    </row>
    <row r="164" spans="2:4" x14ac:dyDescent="0.25">
      <c r="B164" s="13"/>
      <c r="C164" s="13"/>
      <c r="D164" s="15"/>
    </row>
    <row r="165" spans="2:4" x14ac:dyDescent="0.25">
      <c r="B165" s="13"/>
      <c r="C165" s="13"/>
      <c r="D165" s="15"/>
    </row>
    <row r="166" spans="2:4" x14ac:dyDescent="0.25">
      <c r="B166" s="13"/>
      <c r="C166" s="13"/>
      <c r="D166" s="15"/>
    </row>
    <row r="167" spans="2:4" x14ac:dyDescent="0.25">
      <c r="B167" s="13"/>
      <c r="C167" s="13"/>
      <c r="D167" s="15"/>
    </row>
    <row r="168" spans="2:4" x14ac:dyDescent="0.25">
      <c r="B168" s="13"/>
      <c r="C168" s="13"/>
      <c r="D168" s="15"/>
    </row>
    <row r="169" spans="2:4" x14ac:dyDescent="0.25">
      <c r="B169" s="13"/>
      <c r="C169" s="13"/>
      <c r="D169" s="15"/>
    </row>
    <row r="170" spans="2:4" x14ac:dyDescent="0.25">
      <c r="B170" s="13"/>
      <c r="C170" s="13"/>
      <c r="D170" s="15"/>
    </row>
    <row r="171" spans="2:4" x14ac:dyDescent="0.25">
      <c r="B171" s="13"/>
      <c r="C171" s="13"/>
      <c r="D171" s="15"/>
    </row>
    <row r="172" spans="2:4" x14ac:dyDescent="0.25">
      <c r="B172" s="13"/>
      <c r="C172" s="13"/>
      <c r="D172" s="15"/>
    </row>
    <row r="173" spans="2:4" x14ac:dyDescent="0.25">
      <c r="B173" s="13"/>
      <c r="C173" s="13"/>
      <c r="D173" s="15"/>
    </row>
    <row r="174" spans="2:4" x14ac:dyDescent="0.25">
      <c r="B174" s="13"/>
      <c r="C174" s="13"/>
      <c r="D174" s="15"/>
    </row>
    <row r="175" spans="2:4" x14ac:dyDescent="0.25">
      <c r="B175" s="13"/>
      <c r="C175" s="13"/>
      <c r="D175" s="15"/>
    </row>
    <row r="176" spans="2:4" x14ac:dyDescent="0.25">
      <c r="B176" s="13"/>
      <c r="C176" s="13"/>
      <c r="D176" s="15"/>
    </row>
    <row r="177" spans="2:4" x14ac:dyDescent="0.25">
      <c r="B177" s="13"/>
      <c r="C177" s="13"/>
      <c r="D177" s="15"/>
    </row>
    <row r="178" spans="2:4" x14ac:dyDescent="0.25">
      <c r="B178" s="13"/>
      <c r="C178" s="13"/>
      <c r="D178" s="15"/>
    </row>
    <row r="179" spans="2:4" x14ac:dyDescent="0.25">
      <c r="B179" s="13"/>
      <c r="C179" s="13"/>
      <c r="D179" s="15"/>
    </row>
    <row r="180" spans="2:4" x14ac:dyDescent="0.25">
      <c r="B180" s="13"/>
      <c r="C180" s="13"/>
      <c r="D180" s="15"/>
    </row>
    <row r="181" spans="2:4" x14ac:dyDescent="0.25">
      <c r="B181" s="13"/>
      <c r="C181" s="13"/>
      <c r="D181" s="15"/>
    </row>
    <row r="182" spans="2:4" x14ac:dyDescent="0.25">
      <c r="B182" s="13"/>
      <c r="C182" s="13"/>
      <c r="D182" s="15"/>
    </row>
    <row r="183" spans="2:4" x14ac:dyDescent="0.25">
      <c r="B183" s="13"/>
      <c r="C183" s="13"/>
      <c r="D183" s="15"/>
    </row>
    <row r="184" spans="2:4" x14ac:dyDescent="0.25">
      <c r="B184" s="13"/>
      <c r="C184" s="13"/>
      <c r="D184" s="15"/>
    </row>
    <row r="185" spans="2:4" x14ac:dyDescent="0.25">
      <c r="B185" s="13"/>
      <c r="C185" s="13"/>
      <c r="D185" s="15"/>
    </row>
    <row r="186" spans="2:4" x14ac:dyDescent="0.25">
      <c r="B186" s="13"/>
      <c r="C186" s="13"/>
      <c r="D186" s="15"/>
    </row>
    <row r="187" spans="2:4" x14ac:dyDescent="0.25">
      <c r="B187" s="13"/>
      <c r="C187" s="13"/>
      <c r="D187" s="15"/>
    </row>
    <row r="188" spans="2:4" x14ac:dyDescent="0.25">
      <c r="B188" s="13"/>
      <c r="C188" s="13"/>
      <c r="D188" s="15"/>
    </row>
    <row r="189" spans="2:4" x14ac:dyDescent="0.25">
      <c r="B189" s="13"/>
      <c r="C189" s="13"/>
      <c r="D189" s="15"/>
    </row>
    <row r="190" spans="2:4" x14ac:dyDescent="0.25">
      <c r="B190" s="13"/>
      <c r="C190" s="13"/>
      <c r="D190" s="15"/>
    </row>
    <row r="191" spans="2:4" x14ac:dyDescent="0.25">
      <c r="B191" s="13"/>
      <c r="C191" s="13"/>
      <c r="D191" s="15"/>
    </row>
    <row r="192" spans="2:4" x14ac:dyDescent="0.25">
      <c r="B192" s="13"/>
      <c r="C192" s="13"/>
      <c r="D192" s="15"/>
    </row>
    <row r="193" spans="2:4" x14ac:dyDescent="0.25">
      <c r="B193" s="13"/>
      <c r="C193" s="13"/>
      <c r="D193" s="15"/>
    </row>
    <row r="194" spans="2:4" x14ac:dyDescent="0.25">
      <c r="B194" s="13"/>
      <c r="C194" s="13"/>
      <c r="D194" s="15"/>
    </row>
    <row r="195" spans="2:4" x14ac:dyDescent="0.25">
      <c r="B195" s="13"/>
      <c r="C195" s="13"/>
      <c r="D195" s="15"/>
    </row>
    <row r="196" spans="2:4" x14ac:dyDescent="0.25">
      <c r="B196" s="13"/>
      <c r="C196" s="13"/>
      <c r="D196" s="15"/>
    </row>
    <row r="197" spans="2:4" x14ac:dyDescent="0.25">
      <c r="B197" s="13"/>
      <c r="C197" s="13"/>
      <c r="D197" s="15"/>
    </row>
    <row r="198" spans="2:4" x14ac:dyDescent="0.25">
      <c r="B198" s="13"/>
      <c r="C198" s="13"/>
      <c r="D198" s="15"/>
    </row>
    <row r="199" spans="2:4" x14ac:dyDescent="0.25">
      <c r="B199" s="13"/>
      <c r="C199" s="13"/>
      <c r="D199" s="15"/>
    </row>
    <row r="200" spans="2:4" x14ac:dyDescent="0.25">
      <c r="B200" s="13"/>
      <c r="C200" s="13"/>
      <c r="D200" s="15"/>
    </row>
    <row r="201" spans="2:4" x14ac:dyDescent="0.25">
      <c r="B201" s="13"/>
      <c r="C201" s="13"/>
      <c r="D201" s="15"/>
    </row>
    <row r="202" spans="2:4" x14ac:dyDescent="0.25">
      <c r="B202" s="13"/>
      <c r="C202" s="13"/>
      <c r="D202" s="15"/>
    </row>
    <row r="203" spans="2:4" x14ac:dyDescent="0.25">
      <c r="B203" s="13"/>
      <c r="C203" s="13"/>
      <c r="D203" s="15"/>
    </row>
    <row r="204" spans="2:4" x14ac:dyDescent="0.25">
      <c r="B204" s="13"/>
      <c r="C204" s="13"/>
      <c r="D204" s="15"/>
    </row>
    <row r="205" spans="2:4" x14ac:dyDescent="0.25">
      <c r="B205" s="13"/>
      <c r="C205" s="13"/>
      <c r="D205" s="15"/>
    </row>
    <row r="206" spans="2:4" x14ac:dyDescent="0.25">
      <c r="B206" s="13"/>
      <c r="C206" s="13"/>
      <c r="D206" s="15"/>
    </row>
    <row r="207" spans="2:4" x14ac:dyDescent="0.25">
      <c r="B207" s="13"/>
      <c r="C207" s="13"/>
      <c r="D207" s="15"/>
    </row>
    <row r="208" spans="2:4" x14ac:dyDescent="0.25">
      <c r="B208" s="13"/>
      <c r="C208" s="13"/>
      <c r="D208" s="15"/>
    </row>
    <row r="209" spans="2:4" x14ac:dyDescent="0.25">
      <c r="B209" s="13"/>
      <c r="C209" s="13"/>
      <c r="D209" s="15"/>
    </row>
    <row r="210" spans="2:4" x14ac:dyDescent="0.25">
      <c r="B210" s="13"/>
      <c r="C210" s="13"/>
      <c r="D210" s="15"/>
    </row>
    <row r="211" spans="2:4" x14ac:dyDescent="0.25">
      <c r="B211" s="13"/>
      <c r="C211" s="13"/>
      <c r="D211" s="15"/>
    </row>
    <row r="212" spans="2:4" x14ac:dyDescent="0.25">
      <c r="B212" s="13"/>
      <c r="C212" s="13"/>
      <c r="D212" s="15"/>
    </row>
    <row r="213" spans="2:4" x14ac:dyDescent="0.25">
      <c r="B213" s="13"/>
      <c r="C213" s="13"/>
      <c r="D213" s="15"/>
    </row>
    <row r="214" spans="2:4" x14ac:dyDescent="0.25">
      <c r="B214" s="13"/>
      <c r="C214" s="13"/>
      <c r="D214" s="15"/>
    </row>
    <row r="215" spans="2:4" x14ac:dyDescent="0.25">
      <c r="B215" s="13"/>
      <c r="C215" s="13"/>
      <c r="D215" s="15"/>
    </row>
    <row r="216" spans="2:4" x14ac:dyDescent="0.25">
      <c r="B216" s="13"/>
      <c r="C216" s="13"/>
      <c r="D216" s="15"/>
    </row>
    <row r="217" spans="2:4" x14ac:dyDescent="0.25">
      <c r="B217" s="13"/>
      <c r="C217" s="13"/>
      <c r="D217" s="15"/>
    </row>
    <row r="218" spans="2:4" x14ac:dyDescent="0.25">
      <c r="B218" s="13"/>
      <c r="C218" s="13"/>
      <c r="D218" s="15"/>
    </row>
    <row r="219" spans="2:4" x14ac:dyDescent="0.25">
      <c r="B219" s="13"/>
      <c r="C219" s="13"/>
      <c r="D219" s="15"/>
    </row>
    <row r="220" spans="2:4" x14ac:dyDescent="0.25">
      <c r="B220" s="13"/>
      <c r="C220" s="13"/>
      <c r="D220" s="15"/>
    </row>
    <row r="221" spans="2:4" x14ac:dyDescent="0.25">
      <c r="B221" s="13"/>
      <c r="C221" s="13"/>
      <c r="D221" s="15"/>
    </row>
    <row r="222" spans="2:4" x14ac:dyDescent="0.25">
      <c r="B222" s="13"/>
      <c r="C222" s="13"/>
      <c r="D222" s="15"/>
    </row>
    <row r="223" spans="2:4" x14ac:dyDescent="0.25">
      <c r="B223" s="13"/>
      <c r="C223" s="13"/>
      <c r="D223" s="15"/>
    </row>
    <row r="224" spans="2:4" x14ac:dyDescent="0.25">
      <c r="B224" s="13"/>
      <c r="C224" s="13"/>
      <c r="D224" s="15"/>
    </row>
    <row r="225" spans="2:4" x14ac:dyDescent="0.25">
      <c r="B225" s="13"/>
      <c r="C225" s="13"/>
      <c r="D225" s="15"/>
    </row>
    <row r="226" spans="2:4" x14ac:dyDescent="0.25">
      <c r="B226" s="13"/>
      <c r="C226" s="13"/>
      <c r="D226" s="15"/>
    </row>
    <row r="227" spans="2:4" x14ac:dyDescent="0.25">
      <c r="B227" s="13"/>
      <c r="C227" s="13"/>
      <c r="D227" s="15"/>
    </row>
    <row r="228" spans="2:4" x14ac:dyDescent="0.25">
      <c r="B228" s="13"/>
      <c r="C228" s="13"/>
      <c r="D228" s="15"/>
    </row>
    <row r="229" spans="2:4" x14ac:dyDescent="0.25">
      <c r="B229" s="13"/>
      <c r="C229" s="13"/>
      <c r="D229" s="15"/>
    </row>
    <row r="230" spans="2:4" x14ac:dyDescent="0.25">
      <c r="B230" s="13"/>
      <c r="C230" s="13"/>
      <c r="D230" s="15"/>
    </row>
    <row r="231" spans="2:4" x14ac:dyDescent="0.25">
      <c r="B231" s="13"/>
      <c r="C231" s="13"/>
      <c r="D231" s="15"/>
    </row>
    <row r="232" spans="2:4" x14ac:dyDescent="0.25">
      <c r="B232" s="13"/>
      <c r="C232" s="13"/>
      <c r="D232" s="15"/>
    </row>
    <row r="233" spans="2:4" x14ac:dyDescent="0.25">
      <c r="B233" s="13"/>
      <c r="C233" s="13"/>
      <c r="D233" s="15"/>
    </row>
    <row r="234" spans="2:4" x14ac:dyDescent="0.25">
      <c r="B234" s="13"/>
      <c r="C234" s="13"/>
      <c r="D234" s="15"/>
    </row>
    <row r="235" spans="2:4" x14ac:dyDescent="0.25">
      <c r="B235" s="13"/>
      <c r="C235" s="13"/>
      <c r="D235" s="15"/>
    </row>
    <row r="236" spans="2:4" x14ac:dyDescent="0.25">
      <c r="B236" s="13"/>
      <c r="C236" s="13"/>
      <c r="D236" s="15"/>
    </row>
    <row r="237" spans="2:4" x14ac:dyDescent="0.25">
      <c r="B237" s="13"/>
      <c r="C237" s="13"/>
      <c r="D237" s="15"/>
    </row>
    <row r="238" spans="2:4" x14ac:dyDescent="0.25">
      <c r="B238" s="13"/>
      <c r="C238" s="13"/>
      <c r="D238" s="15"/>
    </row>
    <row r="239" spans="2:4" x14ac:dyDescent="0.25">
      <c r="B239" s="13"/>
      <c r="C239" s="13"/>
      <c r="D239" s="15"/>
    </row>
    <row r="240" spans="2:4" x14ac:dyDescent="0.25">
      <c r="B240" s="13"/>
      <c r="C240" s="13"/>
      <c r="D240" s="15"/>
    </row>
    <row r="241" spans="2:4" x14ac:dyDescent="0.25">
      <c r="B241" s="13"/>
      <c r="C241" s="13"/>
      <c r="D241" s="15"/>
    </row>
    <row r="242" spans="2:4" x14ac:dyDescent="0.25">
      <c r="B242" s="13"/>
      <c r="C242" s="13"/>
      <c r="D242" s="15"/>
    </row>
    <row r="243" spans="2:4" x14ac:dyDescent="0.25">
      <c r="B243" s="13"/>
      <c r="C243" s="13"/>
      <c r="D243" s="15"/>
    </row>
    <row r="244" spans="2:4" x14ac:dyDescent="0.25">
      <c r="B244" s="13"/>
      <c r="C244" s="13"/>
      <c r="D244" s="15"/>
    </row>
    <row r="245" spans="2:4" x14ac:dyDescent="0.25">
      <c r="B245" s="13"/>
      <c r="C245" s="13"/>
      <c r="D245" s="15"/>
    </row>
    <row r="246" spans="2:4" x14ac:dyDescent="0.25">
      <c r="B246" s="13"/>
      <c r="C246" s="13"/>
      <c r="D246" s="15"/>
    </row>
    <row r="247" spans="2:4" x14ac:dyDescent="0.25">
      <c r="B247" s="13"/>
      <c r="C247" s="13"/>
      <c r="D247" s="15"/>
    </row>
    <row r="248" spans="2:4" x14ac:dyDescent="0.25">
      <c r="B248" s="13"/>
      <c r="C248" s="13"/>
      <c r="D248" s="15"/>
    </row>
    <row r="249" spans="2:4" x14ac:dyDescent="0.25">
      <c r="B249" s="13"/>
      <c r="C249" s="13"/>
      <c r="D249" s="15"/>
    </row>
    <row r="250" spans="2:4" x14ac:dyDescent="0.25">
      <c r="B250" s="13"/>
      <c r="C250" s="13"/>
      <c r="D250" s="15"/>
    </row>
    <row r="251" spans="2:4" x14ac:dyDescent="0.25">
      <c r="B251" s="13"/>
      <c r="C251" s="13"/>
      <c r="D251" s="15"/>
    </row>
    <row r="252" spans="2:4" x14ac:dyDescent="0.25">
      <c r="B252" s="13"/>
      <c r="C252" s="13"/>
      <c r="D252" s="15"/>
    </row>
    <row r="253" spans="2:4" x14ac:dyDescent="0.25">
      <c r="B253" s="13"/>
      <c r="C253" s="13"/>
      <c r="D253" s="15"/>
    </row>
    <row r="254" spans="2:4" x14ac:dyDescent="0.25">
      <c r="B254" s="13"/>
      <c r="C254" s="13"/>
      <c r="D254" s="15"/>
    </row>
    <row r="255" spans="2:4" x14ac:dyDescent="0.25">
      <c r="B255" s="13"/>
      <c r="C255" s="13"/>
      <c r="D255" s="15"/>
    </row>
    <row r="256" spans="2:4" x14ac:dyDescent="0.25">
      <c r="B256" s="13"/>
      <c r="C256" s="13"/>
      <c r="D256" s="15"/>
    </row>
    <row r="257" spans="2:4" x14ac:dyDescent="0.25">
      <c r="B257" s="13"/>
      <c r="C257" s="13"/>
      <c r="D257" s="15"/>
    </row>
    <row r="258" spans="2:4" x14ac:dyDescent="0.25">
      <c r="B258" s="13"/>
      <c r="C258" s="13"/>
      <c r="D258" s="15"/>
    </row>
    <row r="259" spans="2:4" x14ac:dyDescent="0.25">
      <c r="B259" s="13"/>
      <c r="C259" s="13"/>
      <c r="D259" s="15"/>
    </row>
    <row r="260" spans="2:4" x14ac:dyDescent="0.25">
      <c r="B260" s="13"/>
      <c r="C260" s="13"/>
      <c r="D260" s="15"/>
    </row>
    <row r="261" spans="2:4" x14ac:dyDescent="0.25">
      <c r="B261" s="13"/>
      <c r="C261" s="13"/>
      <c r="D261" s="15"/>
    </row>
    <row r="262" spans="2:4" x14ac:dyDescent="0.25">
      <c r="B262" s="13"/>
      <c r="C262" s="13"/>
      <c r="D262" s="15"/>
    </row>
    <row r="263" spans="2:4" x14ac:dyDescent="0.25">
      <c r="B263" s="13"/>
      <c r="C263" s="13"/>
      <c r="D263" s="15"/>
    </row>
    <row r="264" spans="2:4" x14ac:dyDescent="0.25">
      <c r="B264" s="13"/>
      <c r="C264" s="13"/>
      <c r="D264" s="15"/>
    </row>
    <row r="265" spans="2:4" x14ac:dyDescent="0.25">
      <c r="B265" s="13"/>
      <c r="C265" s="13"/>
      <c r="D265" s="15"/>
    </row>
    <row r="266" spans="2:4" x14ac:dyDescent="0.25">
      <c r="B266" s="13"/>
      <c r="C266" s="13"/>
      <c r="D266" s="15"/>
    </row>
    <row r="267" spans="2:4" x14ac:dyDescent="0.25">
      <c r="B267" s="13"/>
      <c r="C267" s="13"/>
      <c r="D267" s="15"/>
    </row>
    <row r="268" spans="2:4" x14ac:dyDescent="0.25">
      <c r="B268" s="13"/>
      <c r="C268" s="13"/>
      <c r="D268" s="15"/>
    </row>
    <row r="269" spans="2:4" x14ac:dyDescent="0.25">
      <c r="B269" s="13"/>
      <c r="C269" s="13"/>
      <c r="D269" s="15"/>
    </row>
    <row r="270" spans="2:4" x14ac:dyDescent="0.25">
      <c r="B270" s="13"/>
      <c r="C270" s="13"/>
      <c r="D270" s="15"/>
    </row>
    <row r="271" spans="2:4" x14ac:dyDescent="0.25">
      <c r="B271" s="13"/>
      <c r="C271" s="13"/>
      <c r="D271" s="15"/>
    </row>
    <row r="272" spans="2:4" x14ac:dyDescent="0.25">
      <c r="B272" s="13"/>
      <c r="C272" s="13"/>
      <c r="D272" s="15"/>
    </row>
    <row r="273" spans="2:4" x14ac:dyDescent="0.25">
      <c r="B273" s="13"/>
      <c r="C273" s="13"/>
      <c r="D273" s="15"/>
    </row>
    <row r="274" spans="2:4" x14ac:dyDescent="0.25">
      <c r="B274" s="13"/>
      <c r="C274" s="13"/>
      <c r="D274" s="15"/>
    </row>
    <row r="275" spans="2:4" x14ac:dyDescent="0.25">
      <c r="B275" s="13"/>
      <c r="C275" s="13"/>
      <c r="D275" s="15"/>
    </row>
    <row r="276" spans="2:4" x14ac:dyDescent="0.25">
      <c r="B276" s="13"/>
      <c r="C276" s="13"/>
      <c r="D276" s="15"/>
    </row>
    <row r="277" spans="2:4" x14ac:dyDescent="0.25">
      <c r="B277" s="13"/>
      <c r="C277" s="13"/>
      <c r="D277" s="15"/>
    </row>
    <row r="278" spans="2:4" x14ac:dyDescent="0.25">
      <c r="B278" s="13"/>
      <c r="C278" s="13"/>
      <c r="D278" s="15"/>
    </row>
    <row r="279" spans="2:4" x14ac:dyDescent="0.25">
      <c r="B279" s="13"/>
      <c r="C279" s="13"/>
      <c r="D279" s="15"/>
    </row>
    <row r="280" spans="2:4" x14ac:dyDescent="0.25">
      <c r="B280" s="13"/>
      <c r="C280" s="13"/>
      <c r="D280" s="15"/>
    </row>
    <row r="281" spans="2:4" x14ac:dyDescent="0.25">
      <c r="B281" s="13"/>
      <c r="C281" s="13"/>
      <c r="D281" s="15"/>
    </row>
    <row r="282" spans="2:4" x14ac:dyDescent="0.25">
      <c r="B282" s="13"/>
      <c r="C282" s="13"/>
      <c r="D282" s="15"/>
    </row>
    <row r="283" spans="2:4" x14ac:dyDescent="0.25">
      <c r="B283" s="13"/>
      <c r="C283" s="13"/>
      <c r="D283" s="15"/>
    </row>
    <row r="284" spans="2:4" x14ac:dyDescent="0.25">
      <c r="B284" s="13"/>
      <c r="C284" s="13"/>
      <c r="D284" s="15"/>
    </row>
    <row r="285" spans="2:4" x14ac:dyDescent="0.25">
      <c r="B285" s="13"/>
      <c r="C285" s="13"/>
      <c r="D285" s="15"/>
    </row>
    <row r="286" spans="2:4" x14ac:dyDescent="0.25">
      <c r="B286" s="13"/>
      <c r="C286" s="13"/>
      <c r="D286" s="15"/>
    </row>
    <row r="287" spans="2:4" x14ac:dyDescent="0.25">
      <c r="B287" s="13"/>
      <c r="C287" s="13"/>
      <c r="D287" s="15"/>
    </row>
    <row r="288" spans="2:4" x14ac:dyDescent="0.25">
      <c r="B288" s="13"/>
      <c r="C288" s="13"/>
      <c r="D288" s="15"/>
    </row>
    <row r="289" spans="2:4" x14ac:dyDescent="0.25">
      <c r="B289" s="13"/>
      <c r="C289" s="13"/>
      <c r="D289" s="15"/>
    </row>
    <row r="290" spans="2:4" x14ac:dyDescent="0.25">
      <c r="B290" s="13"/>
      <c r="C290" s="13"/>
      <c r="D290" s="15"/>
    </row>
    <row r="291" spans="2:4" x14ac:dyDescent="0.25">
      <c r="B291" s="13"/>
      <c r="C291" s="13"/>
      <c r="D291" s="15"/>
    </row>
    <row r="292" spans="2:4" x14ac:dyDescent="0.25">
      <c r="B292" s="13"/>
      <c r="C292" s="13"/>
      <c r="D292" s="15"/>
    </row>
    <row r="293" spans="2:4" x14ac:dyDescent="0.25">
      <c r="B293" s="13"/>
      <c r="C293" s="13"/>
      <c r="D293" s="15"/>
    </row>
    <row r="294" spans="2:4" x14ac:dyDescent="0.25">
      <c r="B294" s="13"/>
      <c r="C294" s="13"/>
      <c r="D294" s="15"/>
    </row>
    <row r="295" spans="2:4" x14ac:dyDescent="0.25">
      <c r="B295" s="13"/>
      <c r="C295" s="13"/>
      <c r="D295" s="15"/>
    </row>
    <row r="296" spans="2:4" x14ac:dyDescent="0.25">
      <c r="B296" s="13"/>
      <c r="C296" s="13"/>
      <c r="D296" s="15"/>
    </row>
    <row r="297" spans="2:4" x14ac:dyDescent="0.25">
      <c r="B297" s="13"/>
      <c r="C297" s="13"/>
      <c r="D297" s="15"/>
    </row>
    <row r="298" spans="2:4" x14ac:dyDescent="0.25">
      <c r="B298" s="13"/>
      <c r="C298" s="13"/>
      <c r="D298" s="15"/>
    </row>
    <row r="299" spans="2:4" x14ac:dyDescent="0.25">
      <c r="B299" s="13"/>
      <c r="C299" s="13"/>
      <c r="D299" s="15"/>
    </row>
    <row r="300" spans="2:4" x14ac:dyDescent="0.25">
      <c r="B300" s="13"/>
      <c r="C300" s="13"/>
      <c r="D300" s="15"/>
    </row>
    <row r="301" spans="2:4" x14ac:dyDescent="0.25">
      <c r="B301" s="13"/>
      <c r="C301" s="13"/>
      <c r="D301" s="15"/>
    </row>
    <row r="302" spans="2:4" x14ac:dyDescent="0.25">
      <c r="B302" s="13"/>
      <c r="C302" s="13"/>
      <c r="D302" s="15"/>
    </row>
    <row r="303" spans="2:4" x14ac:dyDescent="0.25">
      <c r="B303" s="13"/>
      <c r="C303" s="13"/>
      <c r="D303" s="15"/>
    </row>
    <row r="304" spans="2:4" x14ac:dyDescent="0.25">
      <c r="B304" s="13"/>
      <c r="C304" s="13"/>
      <c r="D304" s="15"/>
    </row>
    <row r="305" spans="2:4" x14ac:dyDescent="0.25">
      <c r="B305" s="13"/>
      <c r="C305" s="13"/>
      <c r="D305" s="15"/>
    </row>
    <row r="306" spans="2:4" x14ac:dyDescent="0.25">
      <c r="B306" s="13"/>
      <c r="C306" s="13"/>
      <c r="D306" s="15"/>
    </row>
    <row r="307" spans="2:4" x14ac:dyDescent="0.25">
      <c r="B307" s="13"/>
      <c r="C307" s="13"/>
      <c r="D307" s="15"/>
    </row>
    <row r="308" spans="2:4" x14ac:dyDescent="0.25">
      <c r="B308" s="13"/>
      <c r="C308" s="13"/>
      <c r="D308" s="15"/>
    </row>
    <row r="309" spans="2:4" x14ac:dyDescent="0.25">
      <c r="B309" s="13"/>
      <c r="C309" s="13"/>
      <c r="D309" s="15"/>
    </row>
    <row r="310" spans="2:4" x14ac:dyDescent="0.25">
      <c r="B310" s="13"/>
      <c r="C310" s="13"/>
      <c r="D310" s="15"/>
    </row>
    <row r="311" spans="2:4" x14ac:dyDescent="0.25">
      <c r="B311" s="13"/>
      <c r="C311" s="13"/>
      <c r="D311" s="15"/>
    </row>
    <row r="312" spans="2:4" x14ac:dyDescent="0.25">
      <c r="B312" s="13"/>
      <c r="C312" s="13"/>
      <c r="D312" s="15"/>
    </row>
    <row r="313" spans="2:4" x14ac:dyDescent="0.25">
      <c r="B313" s="13"/>
      <c r="C313" s="13"/>
      <c r="D313" s="15"/>
    </row>
    <row r="314" spans="2:4" x14ac:dyDescent="0.25">
      <c r="B314" s="13"/>
      <c r="C314" s="13"/>
      <c r="D314" s="15"/>
    </row>
    <row r="315" spans="2:4" x14ac:dyDescent="0.25">
      <c r="B315" s="13"/>
      <c r="C315" s="13"/>
      <c r="D315" s="15"/>
    </row>
    <row r="316" spans="2:4" x14ac:dyDescent="0.25">
      <c r="B316" s="13"/>
      <c r="C316" s="13"/>
      <c r="D316" s="15"/>
    </row>
    <row r="317" spans="2:4" x14ac:dyDescent="0.25">
      <c r="B317" s="13"/>
      <c r="C317" s="13"/>
      <c r="D317" s="15"/>
    </row>
    <row r="318" spans="2:4" x14ac:dyDescent="0.25">
      <c r="B318" s="13"/>
      <c r="C318" s="13"/>
      <c r="D318" s="15"/>
    </row>
    <row r="319" spans="2:4" x14ac:dyDescent="0.25">
      <c r="B319" s="13"/>
      <c r="C319" s="13"/>
      <c r="D319" s="15"/>
    </row>
    <row r="320" spans="2:4" x14ac:dyDescent="0.25">
      <c r="B320" s="13"/>
      <c r="C320" s="13"/>
      <c r="D320" s="15"/>
    </row>
    <row r="321" spans="2:4" x14ac:dyDescent="0.25">
      <c r="B321" s="13"/>
      <c r="C321" s="13"/>
      <c r="D321" s="15"/>
    </row>
    <row r="322" spans="2:4" x14ac:dyDescent="0.25">
      <c r="B322" s="13"/>
      <c r="C322" s="13"/>
      <c r="D322" s="15"/>
    </row>
    <row r="323" spans="2:4" x14ac:dyDescent="0.25">
      <c r="B323" s="13"/>
      <c r="C323" s="13"/>
      <c r="D323" s="15"/>
    </row>
    <row r="324" spans="2:4" x14ac:dyDescent="0.25">
      <c r="B324" s="13"/>
      <c r="C324" s="13"/>
      <c r="D324" s="15"/>
    </row>
    <row r="325" spans="2:4" x14ac:dyDescent="0.25">
      <c r="B325" s="13"/>
      <c r="C325" s="13"/>
      <c r="D325" s="15"/>
    </row>
    <row r="326" spans="2:4" x14ac:dyDescent="0.25">
      <c r="B326" s="13"/>
      <c r="C326" s="13"/>
      <c r="D326" s="15"/>
    </row>
    <row r="327" spans="2:4" x14ac:dyDescent="0.25">
      <c r="B327" s="13"/>
      <c r="C327" s="13"/>
      <c r="D327" s="15"/>
    </row>
    <row r="328" spans="2:4" x14ac:dyDescent="0.25">
      <c r="B328" s="13"/>
      <c r="C328" s="13"/>
      <c r="D328" s="15"/>
    </row>
    <row r="329" spans="2:4" x14ac:dyDescent="0.25">
      <c r="B329" s="13"/>
      <c r="C329" s="13"/>
      <c r="D329" s="15"/>
    </row>
    <row r="330" spans="2:4" x14ac:dyDescent="0.25">
      <c r="B330" s="13"/>
      <c r="C330" s="13"/>
      <c r="D330" s="15"/>
    </row>
    <row r="331" spans="2:4" x14ac:dyDescent="0.25">
      <c r="B331" s="13"/>
      <c r="C331" s="13"/>
      <c r="D331" s="15"/>
    </row>
    <row r="332" spans="2:4" x14ac:dyDescent="0.25">
      <c r="B332" s="13"/>
      <c r="C332" s="13"/>
      <c r="D332" s="15"/>
    </row>
    <row r="333" spans="2:4" x14ac:dyDescent="0.25">
      <c r="B333" s="13"/>
      <c r="C333" s="13"/>
      <c r="D333" s="15"/>
    </row>
    <row r="334" spans="2:4" x14ac:dyDescent="0.25">
      <c r="B334" s="13"/>
      <c r="C334" s="13"/>
      <c r="D334" s="15"/>
    </row>
    <row r="335" spans="2:4" x14ac:dyDescent="0.25">
      <c r="B335" s="13"/>
      <c r="C335" s="13"/>
      <c r="D335" s="15"/>
    </row>
    <row r="336" spans="2:4" x14ac:dyDescent="0.25">
      <c r="B336" s="13"/>
      <c r="C336" s="13"/>
      <c r="D336" s="15"/>
    </row>
    <row r="337" spans="2:4" x14ac:dyDescent="0.25">
      <c r="B337" s="13"/>
      <c r="C337" s="13"/>
      <c r="D337" s="15"/>
    </row>
    <row r="338" spans="2:4" x14ac:dyDescent="0.25">
      <c r="B338" s="13"/>
      <c r="C338" s="13"/>
      <c r="D338" s="15"/>
    </row>
    <row r="339" spans="2:4" x14ac:dyDescent="0.25">
      <c r="B339" s="13"/>
      <c r="C339" s="13"/>
      <c r="D339" s="15"/>
    </row>
    <row r="340" spans="2:4" x14ac:dyDescent="0.25">
      <c r="B340" s="13"/>
      <c r="C340" s="13"/>
      <c r="D340" s="15"/>
    </row>
    <row r="341" spans="2:4" x14ac:dyDescent="0.25">
      <c r="B341" s="13"/>
      <c r="C341" s="13"/>
      <c r="D341" s="15"/>
    </row>
    <row r="342" spans="2:4" x14ac:dyDescent="0.25">
      <c r="B342" s="13"/>
      <c r="C342" s="13"/>
      <c r="D342" s="15"/>
    </row>
    <row r="343" spans="2:4" x14ac:dyDescent="0.25">
      <c r="B343" s="13"/>
      <c r="C343" s="13"/>
      <c r="D343" s="15"/>
    </row>
    <row r="344" spans="2:4" x14ac:dyDescent="0.25">
      <c r="B344" s="13"/>
      <c r="C344" s="13"/>
      <c r="D344" s="15"/>
    </row>
    <row r="345" spans="2:4" x14ac:dyDescent="0.25">
      <c r="B345" s="13"/>
      <c r="C345" s="13"/>
      <c r="D345" s="15"/>
    </row>
    <row r="346" spans="2:4" x14ac:dyDescent="0.25">
      <c r="B346" s="13"/>
      <c r="C346" s="13"/>
      <c r="D346" s="15"/>
    </row>
    <row r="347" spans="2:4" x14ac:dyDescent="0.25">
      <c r="B347" s="13"/>
      <c r="C347" s="13"/>
      <c r="D347" s="15"/>
    </row>
    <row r="348" spans="2:4" x14ac:dyDescent="0.25">
      <c r="B348" s="13"/>
      <c r="C348" s="13"/>
      <c r="D348" s="15"/>
    </row>
    <row r="349" spans="2:4" x14ac:dyDescent="0.25">
      <c r="B349" s="13"/>
      <c r="C349" s="13"/>
      <c r="D349" s="15"/>
    </row>
    <row r="350" spans="2:4" x14ac:dyDescent="0.25">
      <c r="B350" s="13"/>
      <c r="C350" s="13"/>
      <c r="D350" s="15"/>
    </row>
    <row r="351" spans="2:4" x14ac:dyDescent="0.25">
      <c r="B351" s="13"/>
      <c r="C351" s="13"/>
      <c r="D351" s="15"/>
    </row>
    <row r="352" spans="2:4" x14ac:dyDescent="0.25">
      <c r="B352" s="13"/>
      <c r="C352" s="13"/>
      <c r="D352" s="15"/>
    </row>
    <row r="353" spans="2:4" x14ac:dyDescent="0.25">
      <c r="B353" s="13"/>
      <c r="C353" s="13"/>
      <c r="D353" s="15"/>
    </row>
    <row r="354" spans="2:4" x14ac:dyDescent="0.25">
      <c r="B354" s="13"/>
      <c r="C354" s="13"/>
      <c r="D354" s="15"/>
    </row>
    <row r="355" spans="2:4" x14ac:dyDescent="0.25">
      <c r="B355" s="13"/>
      <c r="C355" s="13"/>
      <c r="D355" s="15"/>
    </row>
    <row r="356" spans="2:4" x14ac:dyDescent="0.25">
      <c r="B356" s="13"/>
      <c r="C356" s="13"/>
      <c r="D356" s="15"/>
    </row>
    <row r="357" spans="2:4" x14ac:dyDescent="0.25">
      <c r="B357" s="13"/>
      <c r="C357" s="13"/>
      <c r="D357" s="15"/>
    </row>
    <row r="358" spans="2:4" x14ac:dyDescent="0.25">
      <c r="B358" s="13"/>
      <c r="C358" s="13"/>
      <c r="D358" s="15"/>
    </row>
    <row r="359" spans="2:4" x14ac:dyDescent="0.25">
      <c r="B359" s="13"/>
      <c r="C359" s="13"/>
      <c r="D359" s="15"/>
    </row>
    <row r="360" spans="2:4" x14ac:dyDescent="0.25">
      <c r="B360" s="13"/>
      <c r="C360" s="13"/>
      <c r="D360" s="15"/>
    </row>
    <row r="361" spans="2:4" x14ac:dyDescent="0.25">
      <c r="B361" s="13"/>
      <c r="C361" s="13"/>
      <c r="D361" s="15"/>
    </row>
    <row r="362" spans="2:4" x14ac:dyDescent="0.25">
      <c r="B362" s="13"/>
      <c r="C362" s="13"/>
      <c r="D362" s="15"/>
    </row>
    <row r="363" spans="2:4" x14ac:dyDescent="0.25">
      <c r="B363" s="13"/>
      <c r="C363" s="13"/>
      <c r="D363" s="15"/>
    </row>
    <row r="364" spans="2:4" x14ac:dyDescent="0.25">
      <c r="B364" s="13"/>
      <c r="C364" s="13"/>
      <c r="D364" s="15"/>
    </row>
    <row r="365" spans="2:4" x14ac:dyDescent="0.25">
      <c r="B365" s="13"/>
      <c r="C365" s="13"/>
      <c r="D365" s="15"/>
    </row>
    <row r="366" spans="2:4" x14ac:dyDescent="0.25">
      <c r="B366" s="13"/>
      <c r="C366" s="13"/>
      <c r="D366" s="15"/>
    </row>
    <row r="367" spans="2:4" x14ac:dyDescent="0.25">
      <c r="B367" s="13"/>
      <c r="C367" s="13"/>
      <c r="D367" s="15"/>
    </row>
    <row r="368" spans="2:4" x14ac:dyDescent="0.25">
      <c r="B368" s="13"/>
      <c r="C368" s="13"/>
      <c r="D368" s="15"/>
    </row>
    <row r="369" spans="2:4" x14ac:dyDescent="0.25">
      <c r="B369" s="13"/>
      <c r="C369" s="13"/>
      <c r="D369" s="15"/>
    </row>
    <row r="370" spans="2:4" x14ac:dyDescent="0.25">
      <c r="B370" s="13"/>
      <c r="C370" s="13"/>
      <c r="D370" s="15"/>
    </row>
    <row r="371" spans="2:4" x14ac:dyDescent="0.25">
      <c r="B371" s="13"/>
      <c r="C371" s="13"/>
      <c r="D371" s="15"/>
    </row>
    <row r="372" spans="2:4" x14ac:dyDescent="0.25">
      <c r="B372" s="13"/>
      <c r="C372" s="13"/>
      <c r="D372" s="15"/>
    </row>
    <row r="373" spans="2:4" x14ac:dyDescent="0.25">
      <c r="B373" s="13"/>
      <c r="C373" s="13"/>
      <c r="D373" s="15"/>
    </row>
    <row r="374" spans="2:4" x14ac:dyDescent="0.25">
      <c r="B374" s="13"/>
      <c r="C374" s="13"/>
      <c r="D374" s="15"/>
    </row>
    <row r="375" spans="2:4" x14ac:dyDescent="0.25">
      <c r="B375" s="13"/>
      <c r="C375" s="13"/>
      <c r="D375" s="15"/>
    </row>
    <row r="376" spans="2:4" x14ac:dyDescent="0.25">
      <c r="B376" s="13"/>
      <c r="C376" s="13"/>
      <c r="D376" s="15"/>
    </row>
    <row r="377" spans="2:4" x14ac:dyDescent="0.25">
      <c r="B377" s="13"/>
      <c r="C377" s="13"/>
      <c r="D377" s="15"/>
    </row>
    <row r="378" spans="2:4" x14ac:dyDescent="0.25">
      <c r="B378" s="13"/>
      <c r="C378" s="13"/>
      <c r="D378" s="15"/>
    </row>
    <row r="379" spans="2:4" x14ac:dyDescent="0.25">
      <c r="B379" s="13"/>
      <c r="C379" s="13"/>
      <c r="D379" s="15"/>
    </row>
    <row r="380" spans="2:4" x14ac:dyDescent="0.25">
      <c r="B380" s="13"/>
      <c r="C380" s="13"/>
      <c r="D380" s="15"/>
    </row>
    <row r="381" spans="2:4" x14ac:dyDescent="0.25">
      <c r="B381" s="13"/>
      <c r="C381" s="13"/>
      <c r="D381" s="15"/>
    </row>
    <row r="382" spans="2:4" x14ac:dyDescent="0.25">
      <c r="B382" s="13"/>
      <c r="C382" s="13"/>
      <c r="D382" s="15"/>
    </row>
    <row r="384" spans="2:4" x14ac:dyDescent="0.25">
      <c r="B384" s="13"/>
      <c r="C384" s="13"/>
      <c r="D384" s="15"/>
    </row>
    <row r="385" spans="2:4" x14ac:dyDescent="0.25">
      <c r="B385" s="13"/>
      <c r="C385" s="13"/>
      <c r="D385" s="15"/>
    </row>
    <row r="386" spans="2:4" x14ac:dyDescent="0.25">
      <c r="B386" s="13"/>
      <c r="C386" s="13"/>
      <c r="D386" s="15"/>
    </row>
    <row r="387" spans="2:4" x14ac:dyDescent="0.25">
      <c r="B387" s="13"/>
      <c r="C387" s="13"/>
      <c r="D387" s="15"/>
    </row>
    <row r="388" spans="2:4" x14ac:dyDescent="0.25">
      <c r="B388" s="13"/>
      <c r="C388" s="13"/>
      <c r="D388" s="15"/>
    </row>
    <row r="389" spans="2:4" x14ac:dyDescent="0.25">
      <c r="B389" s="13"/>
      <c r="C389" s="13"/>
      <c r="D389" s="15"/>
    </row>
    <row r="390" spans="2:4" x14ac:dyDescent="0.25">
      <c r="B390" s="13"/>
      <c r="C390" s="13"/>
      <c r="D390" s="15"/>
    </row>
    <row r="391" spans="2:4" x14ac:dyDescent="0.25">
      <c r="B391" s="13"/>
      <c r="C391" s="13"/>
      <c r="D391" s="15"/>
    </row>
    <row r="392" spans="2:4" x14ac:dyDescent="0.25">
      <c r="B392" s="13"/>
      <c r="C392" s="13"/>
      <c r="D392" s="15"/>
    </row>
    <row r="393" spans="2:4" x14ac:dyDescent="0.25">
      <c r="B393" s="13"/>
      <c r="C393" s="13"/>
      <c r="D393" s="15"/>
    </row>
    <row r="394" spans="2:4" x14ac:dyDescent="0.25">
      <c r="B394" s="13"/>
      <c r="C394" s="13"/>
      <c r="D394" s="15"/>
    </row>
    <row r="395" spans="2:4" x14ac:dyDescent="0.25">
      <c r="B395" s="13"/>
      <c r="C395" s="13"/>
      <c r="D395" s="15"/>
    </row>
    <row r="396" spans="2:4" x14ac:dyDescent="0.25">
      <c r="B396" s="13"/>
      <c r="C396" s="13"/>
      <c r="D396" s="15"/>
    </row>
    <row r="397" spans="2:4" x14ac:dyDescent="0.25">
      <c r="B397" s="13"/>
      <c r="C397" s="13"/>
      <c r="D397" s="15"/>
    </row>
    <row r="398" spans="2:4" x14ac:dyDescent="0.25">
      <c r="B398" s="13"/>
      <c r="C398" s="13"/>
      <c r="D398" s="15"/>
    </row>
    <row r="399" spans="2:4" x14ac:dyDescent="0.25">
      <c r="B399" s="13"/>
      <c r="C399" s="13"/>
      <c r="D399" s="15"/>
    </row>
    <row r="400" spans="2:4" x14ac:dyDescent="0.25">
      <c r="B400" s="13"/>
      <c r="C400" s="13"/>
      <c r="D400" s="15"/>
    </row>
    <row r="401" spans="2:4" x14ac:dyDescent="0.25">
      <c r="B401" s="13"/>
      <c r="C401" s="13"/>
      <c r="D401" s="15"/>
    </row>
    <row r="402" spans="2:4" x14ac:dyDescent="0.25">
      <c r="B402" s="13"/>
      <c r="C402" s="13"/>
      <c r="D402" s="15"/>
    </row>
    <row r="403" spans="2:4" x14ac:dyDescent="0.25">
      <c r="B403" s="13"/>
      <c r="C403" s="13"/>
      <c r="D403" s="15"/>
    </row>
    <row r="404" spans="2:4" x14ac:dyDescent="0.25">
      <c r="B404" s="13"/>
      <c r="C404" s="13"/>
      <c r="D404" s="15"/>
    </row>
    <row r="405" spans="2:4" x14ac:dyDescent="0.25">
      <c r="B405" s="13"/>
      <c r="C405" s="13"/>
      <c r="D405" s="15"/>
    </row>
    <row r="406" spans="2:4" x14ac:dyDescent="0.25">
      <c r="B406" s="13"/>
      <c r="C406" s="13"/>
      <c r="D406" s="15"/>
    </row>
    <row r="407" spans="2:4" x14ac:dyDescent="0.25">
      <c r="B407" s="13"/>
      <c r="C407" s="13"/>
      <c r="D407" s="15"/>
    </row>
    <row r="408" spans="2:4" x14ac:dyDescent="0.25">
      <c r="B408" s="13"/>
      <c r="C408" s="13"/>
      <c r="D408" s="15"/>
    </row>
    <row r="409" spans="2:4" x14ac:dyDescent="0.25">
      <c r="B409" s="13"/>
      <c r="C409" s="13"/>
      <c r="D409" s="15"/>
    </row>
    <row r="410" spans="2:4" x14ac:dyDescent="0.25">
      <c r="B410" s="13"/>
      <c r="C410" s="13"/>
      <c r="D410" s="15"/>
    </row>
    <row r="411" spans="2:4" x14ac:dyDescent="0.25">
      <c r="B411" s="13"/>
      <c r="C411" s="13"/>
      <c r="D411" s="15"/>
    </row>
    <row r="412" spans="2:4" x14ac:dyDescent="0.25">
      <c r="B412" s="13"/>
      <c r="C412" s="13"/>
      <c r="D412" s="15"/>
    </row>
    <row r="413" spans="2:4" x14ac:dyDescent="0.25">
      <c r="B413" s="13"/>
      <c r="C413" s="13"/>
      <c r="D413" s="15"/>
    </row>
    <row r="414" spans="2:4" x14ac:dyDescent="0.25">
      <c r="B414" s="13"/>
      <c r="C414" s="13"/>
      <c r="D414" s="15"/>
    </row>
    <row r="415" spans="2:4" x14ac:dyDescent="0.25">
      <c r="B415" s="13"/>
      <c r="C415" s="13"/>
      <c r="D415" s="15"/>
    </row>
    <row r="416" spans="2:4" x14ac:dyDescent="0.25">
      <c r="B416" s="13"/>
      <c r="C416" s="13"/>
      <c r="D416" s="15"/>
    </row>
    <row r="417" spans="2:4" x14ac:dyDescent="0.25">
      <c r="B417" s="13"/>
      <c r="C417" s="13"/>
      <c r="D417" s="15"/>
    </row>
    <row r="418" spans="2:4" x14ac:dyDescent="0.25">
      <c r="B418" s="13"/>
      <c r="C418" s="13"/>
      <c r="D418" s="15"/>
    </row>
    <row r="419" spans="2:4" x14ac:dyDescent="0.25">
      <c r="B419" s="13"/>
      <c r="C419" s="13"/>
      <c r="D419" s="15"/>
    </row>
    <row r="420" spans="2:4" x14ac:dyDescent="0.25">
      <c r="B420" s="13"/>
      <c r="C420" s="13"/>
      <c r="D420" s="15"/>
    </row>
    <row r="421" spans="2:4" x14ac:dyDescent="0.25">
      <c r="B421" s="13"/>
      <c r="C421" s="13"/>
      <c r="D421" s="15"/>
    </row>
    <row r="422" spans="2:4" x14ac:dyDescent="0.25">
      <c r="B422" s="13"/>
      <c r="C422" s="13"/>
      <c r="D422" s="15"/>
    </row>
    <row r="423" spans="2:4" x14ac:dyDescent="0.25">
      <c r="B423" s="13"/>
      <c r="C423" s="13"/>
      <c r="D423" s="15"/>
    </row>
    <row r="424" spans="2:4" x14ac:dyDescent="0.25">
      <c r="B424" s="13"/>
      <c r="C424" s="13"/>
      <c r="D424" s="15"/>
    </row>
    <row r="425" spans="2:4" x14ac:dyDescent="0.25">
      <c r="B425" s="13"/>
      <c r="C425" s="13"/>
      <c r="D425" s="15"/>
    </row>
    <row r="426" spans="2:4" x14ac:dyDescent="0.25">
      <c r="B426" s="13"/>
      <c r="C426" s="13"/>
      <c r="D426" s="15"/>
    </row>
    <row r="427" spans="2:4" x14ac:dyDescent="0.25">
      <c r="B427" s="13"/>
      <c r="C427" s="13"/>
      <c r="D427" s="15"/>
    </row>
    <row r="428" spans="2:4" x14ac:dyDescent="0.25">
      <c r="B428" s="13"/>
      <c r="C428" s="13"/>
      <c r="D428" s="15"/>
    </row>
    <row r="429" spans="2:4" x14ac:dyDescent="0.25">
      <c r="B429" s="13"/>
      <c r="C429" s="13"/>
      <c r="D429" s="15"/>
    </row>
    <row r="430" spans="2:4" x14ac:dyDescent="0.25">
      <c r="B430" s="13"/>
      <c r="C430" s="13"/>
      <c r="D430" s="15"/>
    </row>
    <row r="431" spans="2:4" x14ac:dyDescent="0.25">
      <c r="B431" s="13"/>
      <c r="C431" s="13"/>
      <c r="D431" s="15"/>
    </row>
    <row r="432" spans="2:4" x14ac:dyDescent="0.25">
      <c r="B432" s="13"/>
      <c r="C432" s="13"/>
      <c r="D432" s="15"/>
    </row>
    <row r="433" spans="2:4" x14ac:dyDescent="0.25">
      <c r="B433" s="13"/>
      <c r="C433" s="13"/>
      <c r="D433" s="15"/>
    </row>
    <row r="434" spans="2:4" x14ac:dyDescent="0.25">
      <c r="B434" s="13"/>
      <c r="C434" s="13"/>
      <c r="D434" s="15"/>
    </row>
    <row r="435" spans="2:4" x14ac:dyDescent="0.25">
      <c r="B435" s="13"/>
      <c r="C435" s="13"/>
      <c r="D435" s="15"/>
    </row>
    <row r="436" spans="2:4" x14ac:dyDescent="0.25">
      <c r="B436" s="13"/>
      <c r="C436" s="13"/>
      <c r="D436" s="15"/>
    </row>
    <row r="437" spans="2:4" x14ac:dyDescent="0.25">
      <c r="B437" s="13"/>
      <c r="C437" s="13"/>
      <c r="D437" s="15"/>
    </row>
    <row r="438" spans="2:4" x14ac:dyDescent="0.25">
      <c r="B438" s="13"/>
      <c r="C438" s="13"/>
      <c r="D438" s="15"/>
    </row>
    <row r="439" spans="2:4" x14ac:dyDescent="0.25">
      <c r="B439" s="13"/>
      <c r="C439" s="13"/>
      <c r="D439" s="15"/>
    </row>
    <row r="440" spans="2:4" x14ac:dyDescent="0.25">
      <c r="B440" s="13"/>
      <c r="C440" s="13"/>
      <c r="D440" s="15"/>
    </row>
    <row r="441" spans="2:4" x14ac:dyDescent="0.25">
      <c r="B441" s="13"/>
      <c r="C441" s="13"/>
      <c r="D441" s="15"/>
    </row>
    <row r="442" spans="2:4" x14ac:dyDescent="0.25">
      <c r="B442" s="13"/>
      <c r="C442" s="13"/>
      <c r="D442" s="15"/>
    </row>
    <row r="443" spans="2:4" x14ac:dyDescent="0.25">
      <c r="B443" s="13"/>
      <c r="C443" s="13"/>
      <c r="D443" s="15"/>
    </row>
    <row r="444" spans="2:4" x14ac:dyDescent="0.25">
      <c r="B444" s="13"/>
      <c r="C444" s="13"/>
      <c r="D444" s="15"/>
    </row>
    <row r="445" spans="2:4" x14ac:dyDescent="0.25">
      <c r="B445" s="13"/>
      <c r="C445" s="13"/>
      <c r="D445" s="15"/>
    </row>
    <row r="446" spans="2:4" x14ac:dyDescent="0.25">
      <c r="B446" s="13"/>
      <c r="C446" s="13"/>
      <c r="D446" s="15"/>
    </row>
    <row r="447" spans="2:4" x14ac:dyDescent="0.25">
      <c r="B447" s="13"/>
      <c r="C447" s="13"/>
      <c r="D447" s="15"/>
    </row>
    <row r="448" spans="2:4" x14ac:dyDescent="0.25">
      <c r="B448" s="13"/>
      <c r="C448" s="13"/>
      <c r="D448" s="15"/>
    </row>
    <row r="449" spans="2:4" x14ac:dyDescent="0.25">
      <c r="B449" s="13"/>
      <c r="C449" s="13"/>
      <c r="D449" s="15"/>
    </row>
    <row r="450" spans="2:4" x14ac:dyDescent="0.25">
      <c r="B450" s="13"/>
      <c r="C450" s="13"/>
      <c r="D450" s="15"/>
    </row>
    <row r="451" spans="2:4" x14ac:dyDescent="0.25">
      <c r="B451" s="13"/>
      <c r="C451" s="13"/>
      <c r="D451" s="15"/>
    </row>
    <row r="452" spans="2:4" x14ac:dyDescent="0.25">
      <c r="B452" s="13"/>
      <c r="C452" s="13"/>
      <c r="D452" s="15"/>
    </row>
    <row r="453" spans="2:4" x14ac:dyDescent="0.25">
      <c r="B453" s="13"/>
      <c r="C453" s="13"/>
      <c r="D453" s="15"/>
    </row>
    <row r="454" spans="2:4" x14ac:dyDescent="0.25">
      <c r="B454" s="13"/>
      <c r="C454" s="13"/>
      <c r="D454" s="15"/>
    </row>
    <row r="455" spans="2:4" x14ac:dyDescent="0.25">
      <c r="B455" s="13"/>
      <c r="C455" s="13"/>
      <c r="D455" s="15"/>
    </row>
    <row r="456" spans="2:4" x14ac:dyDescent="0.25">
      <c r="B456" s="13"/>
      <c r="C456" s="13"/>
      <c r="D456" s="15"/>
    </row>
    <row r="457" spans="2:4" x14ac:dyDescent="0.25">
      <c r="B457" s="13"/>
      <c r="C457" s="13"/>
      <c r="D457" s="15"/>
    </row>
    <row r="458" spans="2:4" x14ac:dyDescent="0.25">
      <c r="B458" s="13"/>
      <c r="C458" s="13"/>
      <c r="D458" s="15"/>
    </row>
    <row r="459" spans="2:4" x14ac:dyDescent="0.25">
      <c r="B459" s="13"/>
      <c r="C459" s="13"/>
      <c r="D459" s="15"/>
    </row>
    <row r="460" spans="2:4" x14ac:dyDescent="0.25">
      <c r="B460" s="13"/>
      <c r="C460" s="13"/>
      <c r="D460" s="15"/>
    </row>
    <row r="461" spans="2:4" x14ac:dyDescent="0.25">
      <c r="B461" s="13"/>
      <c r="C461" s="13"/>
      <c r="D461" s="15"/>
    </row>
    <row r="462" spans="2:4" x14ac:dyDescent="0.25">
      <c r="B462" s="13"/>
      <c r="C462" s="13"/>
      <c r="D462" s="15"/>
    </row>
    <row r="463" spans="2:4" x14ac:dyDescent="0.25">
      <c r="B463" s="13"/>
      <c r="C463" s="13"/>
      <c r="D463" s="15"/>
    </row>
    <row r="464" spans="2:4" x14ac:dyDescent="0.25">
      <c r="B464" s="13"/>
      <c r="C464" s="13"/>
      <c r="D464" s="15"/>
    </row>
    <row r="465" spans="2:4" x14ac:dyDescent="0.25">
      <c r="B465" s="13"/>
      <c r="C465" s="13"/>
      <c r="D465" s="15"/>
    </row>
    <row r="466" spans="2:4" x14ac:dyDescent="0.25">
      <c r="B466" s="13"/>
      <c r="C466" s="13"/>
      <c r="D466" s="15"/>
    </row>
    <row r="467" spans="2:4" x14ac:dyDescent="0.25">
      <c r="B467" s="13"/>
      <c r="C467" s="13"/>
      <c r="D467" s="15"/>
    </row>
    <row r="468" spans="2:4" x14ac:dyDescent="0.25">
      <c r="B468" s="13"/>
      <c r="C468" s="13"/>
      <c r="D468" s="15"/>
    </row>
    <row r="469" spans="2:4" x14ac:dyDescent="0.25">
      <c r="B469" s="13"/>
      <c r="C469" s="13"/>
      <c r="D469" s="15"/>
    </row>
    <row r="470" spans="2:4" x14ac:dyDescent="0.25">
      <c r="B470" s="13"/>
      <c r="C470" s="13"/>
      <c r="D470" s="15"/>
    </row>
    <row r="471" spans="2:4" x14ac:dyDescent="0.25">
      <c r="B471" s="13"/>
      <c r="C471" s="13"/>
      <c r="D471" s="15"/>
    </row>
    <row r="472" spans="2:4" x14ac:dyDescent="0.25">
      <c r="B472" s="13"/>
      <c r="C472" s="13"/>
      <c r="D472" s="15"/>
    </row>
    <row r="473" spans="2:4" x14ac:dyDescent="0.25">
      <c r="B473" s="13"/>
      <c r="C473" s="13"/>
      <c r="D473" s="15"/>
    </row>
    <row r="474" spans="2:4" x14ac:dyDescent="0.25">
      <c r="B474" s="13"/>
      <c r="C474" s="13"/>
      <c r="D474" s="15"/>
    </row>
    <row r="475" spans="2:4" x14ac:dyDescent="0.25">
      <c r="B475" s="13"/>
      <c r="C475" s="13"/>
      <c r="D475" s="15"/>
    </row>
    <row r="476" spans="2:4" x14ac:dyDescent="0.25">
      <c r="B476" s="13"/>
      <c r="C476" s="13"/>
      <c r="D476" s="15"/>
    </row>
    <row r="477" spans="2:4" x14ac:dyDescent="0.25">
      <c r="B477" s="13"/>
      <c r="C477" s="13"/>
      <c r="D477" s="15"/>
    </row>
    <row r="478" spans="2:4" x14ac:dyDescent="0.25">
      <c r="B478" s="13"/>
      <c r="C478" s="13"/>
      <c r="D478" s="15"/>
    </row>
    <row r="479" spans="2:4" x14ac:dyDescent="0.25">
      <c r="B479" s="13"/>
      <c r="C479" s="13"/>
      <c r="D479" s="15"/>
    </row>
    <row r="480" spans="2:4" x14ac:dyDescent="0.25">
      <c r="B480" s="13"/>
      <c r="C480" s="13"/>
      <c r="D480" s="15"/>
    </row>
    <row r="481" spans="2:4" x14ac:dyDescent="0.25">
      <c r="B481" s="13"/>
      <c r="C481" s="13"/>
      <c r="D481" s="15"/>
    </row>
    <row r="482" spans="2:4" x14ac:dyDescent="0.25">
      <c r="B482" s="13"/>
      <c r="C482" s="13"/>
      <c r="D482" s="15"/>
    </row>
    <row r="483" spans="2:4" x14ac:dyDescent="0.25">
      <c r="B483" s="13"/>
      <c r="C483" s="13"/>
      <c r="D483" s="15"/>
    </row>
    <row r="484" spans="2:4" x14ac:dyDescent="0.25">
      <c r="B484" s="13"/>
      <c r="C484" s="13"/>
      <c r="D484" s="15"/>
    </row>
    <row r="485" spans="2:4" x14ac:dyDescent="0.25">
      <c r="B485" s="13"/>
      <c r="C485" s="13"/>
      <c r="D485" s="15"/>
    </row>
    <row r="486" spans="2:4" x14ac:dyDescent="0.25">
      <c r="B486" s="13"/>
      <c r="C486" s="13"/>
      <c r="D486" s="15"/>
    </row>
    <row r="487" spans="2:4" x14ac:dyDescent="0.25">
      <c r="B487" s="13"/>
      <c r="C487" s="13"/>
      <c r="D487" s="15"/>
    </row>
    <row r="488" spans="2:4" x14ac:dyDescent="0.25">
      <c r="B488" s="13"/>
      <c r="C488" s="13"/>
      <c r="D488" s="15"/>
    </row>
    <row r="489" spans="2:4" x14ac:dyDescent="0.25">
      <c r="B489" s="13"/>
      <c r="C489" s="13"/>
      <c r="D489" s="15"/>
    </row>
    <row r="490" spans="2:4" x14ac:dyDescent="0.25">
      <c r="B490" s="13"/>
      <c r="C490" s="13"/>
      <c r="D490" s="15"/>
    </row>
    <row r="491" spans="2:4" x14ac:dyDescent="0.25">
      <c r="B491" s="13"/>
      <c r="C491" s="13"/>
      <c r="D491" s="15"/>
    </row>
    <row r="492" spans="2:4" x14ac:dyDescent="0.25">
      <c r="B492" s="13"/>
      <c r="C492" s="13"/>
      <c r="D492" s="15"/>
    </row>
    <row r="493" spans="2:4" x14ac:dyDescent="0.25">
      <c r="B493" s="13"/>
      <c r="C493" s="13"/>
      <c r="D493" s="15"/>
    </row>
    <row r="494" spans="2:4" x14ac:dyDescent="0.25">
      <c r="B494" s="13"/>
      <c r="C494" s="13"/>
      <c r="D494" s="15"/>
    </row>
    <row r="495" spans="2:4" x14ac:dyDescent="0.25">
      <c r="B495" s="13"/>
      <c r="C495" s="13"/>
      <c r="D495" s="15"/>
    </row>
    <row r="496" spans="2:4" x14ac:dyDescent="0.25">
      <c r="B496" s="13"/>
      <c r="C496" s="13"/>
      <c r="D496" s="15"/>
    </row>
    <row r="497" spans="2:4" x14ac:dyDescent="0.25">
      <c r="B497" s="13"/>
      <c r="C497" s="13"/>
      <c r="D497" s="15"/>
    </row>
    <row r="498" spans="2:4" x14ac:dyDescent="0.25">
      <c r="B498" s="13"/>
      <c r="C498" s="13"/>
      <c r="D498" s="15"/>
    </row>
    <row r="499" spans="2:4" x14ac:dyDescent="0.25">
      <c r="B499" s="13"/>
      <c r="C499" s="13"/>
      <c r="D499" s="15"/>
    </row>
    <row r="500" spans="2:4" x14ac:dyDescent="0.25">
      <c r="B500" s="13"/>
      <c r="C500" s="13"/>
      <c r="D500" s="15"/>
    </row>
    <row r="501" spans="2:4" x14ac:dyDescent="0.25">
      <c r="B501" s="13"/>
      <c r="C501" s="13"/>
      <c r="D501" s="15"/>
    </row>
    <row r="502" spans="2:4" x14ac:dyDescent="0.25">
      <c r="B502" s="13"/>
      <c r="C502" s="13"/>
      <c r="D502" s="15"/>
    </row>
    <row r="503" spans="2:4" x14ac:dyDescent="0.25">
      <c r="B503" s="13"/>
      <c r="C503" s="13"/>
      <c r="D503" s="15"/>
    </row>
    <row r="504" spans="2:4" x14ac:dyDescent="0.25">
      <c r="B504" s="13"/>
      <c r="C504" s="13"/>
      <c r="D504" s="15"/>
    </row>
    <row r="505" spans="2:4" x14ac:dyDescent="0.25">
      <c r="B505" s="13"/>
      <c r="C505" s="13"/>
      <c r="D505" s="15"/>
    </row>
    <row r="506" spans="2:4" x14ac:dyDescent="0.25">
      <c r="B506" s="13"/>
      <c r="C506" s="13"/>
      <c r="D506" s="15"/>
    </row>
    <row r="507" spans="2:4" x14ac:dyDescent="0.25">
      <c r="B507" s="13"/>
      <c r="C507" s="13"/>
      <c r="D507" s="15"/>
    </row>
    <row r="508" spans="2:4" x14ac:dyDescent="0.25">
      <c r="B508" s="13"/>
      <c r="C508" s="13"/>
      <c r="D508" s="15"/>
    </row>
    <row r="509" spans="2:4" x14ac:dyDescent="0.25">
      <c r="B509" s="13"/>
      <c r="C509" s="13"/>
      <c r="D509" s="15"/>
    </row>
    <row r="510" spans="2:4" x14ac:dyDescent="0.25">
      <c r="B510" s="13"/>
      <c r="C510" s="13"/>
      <c r="D510" s="15"/>
    </row>
    <row r="511" spans="2:4" x14ac:dyDescent="0.25">
      <c r="B511" s="13"/>
      <c r="C511" s="13"/>
      <c r="D511" s="15"/>
    </row>
    <row r="512" spans="2:4" x14ac:dyDescent="0.25">
      <c r="B512" s="13"/>
      <c r="C512" s="13"/>
      <c r="D512" s="15"/>
    </row>
    <row r="513" spans="2:4" x14ac:dyDescent="0.25">
      <c r="B513" s="13"/>
      <c r="C513" s="13"/>
      <c r="D513" s="15"/>
    </row>
    <row r="514" spans="2:4" x14ac:dyDescent="0.25">
      <c r="B514" s="13"/>
      <c r="C514" s="13"/>
      <c r="D514" s="15"/>
    </row>
    <row r="515" spans="2:4" x14ac:dyDescent="0.25">
      <c r="B515" s="13"/>
      <c r="C515" s="13"/>
      <c r="D515" s="15"/>
    </row>
    <row r="516" spans="2:4" x14ac:dyDescent="0.25">
      <c r="B516" s="13"/>
      <c r="C516" s="13"/>
      <c r="D516" s="15"/>
    </row>
    <row r="517" spans="2:4" x14ac:dyDescent="0.25">
      <c r="B517" s="13"/>
      <c r="C517" s="13"/>
      <c r="D517" s="15"/>
    </row>
    <row r="518" spans="2:4" x14ac:dyDescent="0.25">
      <c r="B518" s="13"/>
      <c r="C518" s="13"/>
      <c r="D518" s="15"/>
    </row>
    <row r="519" spans="2:4" x14ac:dyDescent="0.25">
      <c r="B519" s="13"/>
      <c r="C519" s="13"/>
      <c r="D519" s="15"/>
    </row>
    <row r="520" spans="2:4" x14ac:dyDescent="0.25">
      <c r="B520" s="13"/>
      <c r="C520" s="13"/>
      <c r="D520" s="15"/>
    </row>
    <row r="521" spans="2:4" x14ac:dyDescent="0.25">
      <c r="B521" s="13"/>
      <c r="C521" s="13"/>
      <c r="D521" s="15"/>
    </row>
    <row r="522" spans="2:4" x14ac:dyDescent="0.25">
      <c r="B522" s="13"/>
      <c r="C522" s="13"/>
      <c r="D522" s="15"/>
    </row>
    <row r="523" spans="2:4" x14ac:dyDescent="0.25">
      <c r="B523" s="13"/>
      <c r="C523" s="13"/>
      <c r="D523" s="15"/>
    </row>
    <row r="524" spans="2:4" x14ac:dyDescent="0.25">
      <c r="B524" s="13"/>
      <c r="C524" s="13"/>
      <c r="D524" s="15"/>
    </row>
    <row r="525" spans="2:4" x14ac:dyDescent="0.25">
      <c r="B525" s="13"/>
      <c r="C525" s="13"/>
      <c r="D525" s="15"/>
    </row>
    <row r="526" spans="2:4" x14ac:dyDescent="0.25">
      <c r="B526" s="13"/>
      <c r="C526" s="13"/>
      <c r="D526" s="15"/>
    </row>
    <row r="527" spans="2:4" x14ac:dyDescent="0.25">
      <c r="B527" s="13"/>
      <c r="C527" s="13"/>
      <c r="D527" s="15"/>
    </row>
    <row r="528" spans="2:4" x14ac:dyDescent="0.25">
      <c r="B528" s="13"/>
      <c r="C528" s="13"/>
      <c r="D528" s="15"/>
    </row>
    <row r="529" spans="2:4" x14ac:dyDescent="0.25">
      <c r="B529" s="13"/>
      <c r="C529" s="13"/>
      <c r="D529" s="15"/>
    </row>
    <row r="530" spans="2:4" x14ac:dyDescent="0.25">
      <c r="B530" s="13"/>
      <c r="C530" s="13"/>
      <c r="D530" s="15"/>
    </row>
    <row r="531" spans="2:4" x14ac:dyDescent="0.25">
      <c r="B531" s="13"/>
      <c r="C531" s="13"/>
      <c r="D531" s="15"/>
    </row>
    <row r="532" spans="2:4" x14ac:dyDescent="0.25">
      <c r="B532" s="13"/>
      <c r="C532" s="13"/>
      <c r="D532" s="15"/>
    </row>
    <row r="533" spans="2:4" x14ac:dyDescent="0.25">
      <c r="B533" s="13"/>
      <c r="C533" s="13"/>
      <c r="D533" s="15"/>
    </row>
    <row r="534" spans="2:4" x14ac:dyDescent="0.25">
      <c r="B534" s="13"/>
      <c r="C534" s="13"/>
      <c r="D534" s="15"/>
    </row>
    <row r="535" spans="2:4" x14ac:dyDescent="0.25">
      <c r="B535" s="13"/>
      <c r="C535" s="13"/>
      <c r="D535" s="15"/>
    </row>
    <row r="536" spans="2:4" x14ac:dyDescent="0.25">
      <c r="B536" s="13"/>
      <c r="C536" s="13"/>
      <c r="D536" s="15"/>
    </row>
    <row r="537" spans="2:4" x14ac:dyDescent="0.25">
      <c r="B537" s="13"/>
      <c r="C537" s="13"/>
      <c r="D537" s="15"/>
    </row>
    <row r="538" spans="2:4" x14ac:dyDescent="0.25">
      <c r="B538" s="13"/>
      <c r="C538" s="13"/>
      <c r="D538" s="15"/>
    </row>
    <row r="539" spans="2:4" x14ac:dyDescent="0.25">
      <c r="B539" s="13"/>
      <c r="C539" s="13"/>
      <c r="D539" s="15"/>
    </row>
    <row r="540" spans="2:4" x14ac:dyDescent="0.25">
      <c r="B540" s="13"/>
      <c r="C540" s="13"/>
      <c r="D540" s="15"/>
    </row>
    <row r="541" spans="2:4" x14ac:dyDescent="0.25">
      <c r="B541" s="13"/>
      <c r="C541" s="13"/>
      <c r="D541" s="15"/>
    </row>
    <row r="542" spans="2:4" x14ac:dyDescent="0.25">
      <c r="B542" s="13"/>
      <c r="C542" s="13"/>
      <c r="D542" s="15"/>
    </row>
    <row r="543" spans="2:4" x14ac:dyDescent="0.25">
      <c r="B543" s="13"/>
      <c r="C543" s="13"/>
      <c r="D543" s="15"/>
    </row>
    <row r="544" spans="2:4" x14ac:dyDescent="0.25">
      <c r="B544" s="13"/>
      <c r="C544" s="13"/>
      <c r="D544" s="15"/>
    </row>
    <row r="545" spans="2:4" x14ac:dyDescent="0.25">
      <c r="B545" s="13"/>
      <c r="C545" s="13"/>
      <c r="D545" s="15"/>
    </row>
    <row r="546" spans="2:4" x14ac:dyDescent="0.25">
      <c r="B546" s="13"/>
      <c r="C546" s="13"/>
      <c r="D546" s="15"/>
    </row>
    <row r="547" spans="2:4" x14ac:dyDescent="0.25">
      <c r="B547" s="13"/>
      <c r="C547" s="13"/>
      <c r="D547" s="15"/>
    </row>
    <row r="548" spans="2:4" x14ac:dyDescent="0.25">
      <c r="B548" s="13"/>
      <c r="C548" s="13"/>
      <c r="D548" s="15"/>
    </row>
    <row r="549" spans="2:4" x14ac:dyDescent="0.25">
      <c r="B549" s="13"/>
      <c r="C549" s="13"/>
      <c r="D549" s="15"/>
    </row>
    <row r="550" spans="2:4" x14ac:dyDescent="0.25">
      <c r="B550" s="13"/>
      <c r="C550" s="13"/>
      <c r="D550" s="15"/>
    </row>
    <row r="551" spans="2:4" x14ac:dyDescent="0.25">
      <c r="B551" s="13"/>
      <c r="C551" s="13"/>
      <c r="D551" s="15"/>
    </row>
    <row r="552" spans="2:4" x14ac:dyDescent="0.25">
      <c r="B552" s="13"/>
      <c r="C552" s="13"/>
      <c r="D552" s="15"/>
    </row>
    <row r="553" spans="2:4" x14ac:dyDescent="0.25">
      <c r="B553" s="13"/>
      <c r="C553" s="13"/>
      <c r="D553" s="15"/>
    </row>
    <row r="554" spans="2:4" x14ac:dyDescent="0.25">
      <c r="B554" s="13"/>
      <c r="C554" s="13"/>
      <c r="D554" s="15"/>
    </row>
    <row r="555" spans="2:4" x14ac:dyDescent="0.25">
      <c r="B555" s="13"/>
      <c r="C555" s="13"/>
      <c r="D555" s="15"/>
    </row>
    <row r="556" spans="2:4" x14ac:dyDescent="0.25">
      <c r="B556" s="13"/>
      <c r="C556" s="13"/>
      <c r="D556" s="15"/>
    </row>
    <row r="557" spans="2:4" x14ac:dyDescent="0.25">
      <c r="B557" s="13"/>
      <c r="C557" s="13"/>
      <c r="D557" s="15"/>
    </row>
    <row r="558" spans="2:4" x14ac:dyDescent="0.25">
      <c r="B558" s="13"/>
      <c r="C558" s="13"/>
      <c r="D558" s="15"/>
    </row>
    <row r="559" spans="2:4" x14ac:dyDescent="0.25">
      <c r="B559" s="13"/>
      <c r="C559" s="13"/>
      <c r="D559" s="15"/>
    </row>
    <row r="560" spans="2:4" x14ac:dyDescent="0.25">
      <c r="B560" s="13"/>
      <c r="C560" s="13"/>
      <c r="D560" s="15"/>
    </row>
    <row r="561" spans="2:4" x14ac:dyDescent="0.25">
      <c r="B561" s="13"/>
      <c r="C561" s="13"/>
      <c r="D561" s="15"/>
    </row>
    <row r="562" spans="2:4" x14ac:dyDescent="0.25">
      <c r="B562" s="13"/>
      <c r="C562" s="13"/>
      <c r="D562" s="15"/>
    </row>
    <row r="563" spans="2:4" x14ac:dyDescent="0.25">
      <c r="B563" s="13"/>
      <c r="C563" s="13"/>
      <c r="D563" s="15"/>
    </row>
    <row r="564" spans="2:4" x14ac:dyDescent="0.25">
      <c r="B564" s="13"/>
      <c r="C564" s="13"/>
      <c r="D564" s="15"/>
    </row>
    <row r="565" spans="2:4" x14ac:dyDescent="0.25">
      <c r="B565" s="13"/>
      <c r="C565" s="13"/>
      <c r="D565" s="15"/>
    </row>
    <row r="566" spans="2:4" x14ac:dyDescent="0.25">
      <c r="B566" s="13"/>
      <c r="C566" s="13"/>
      <c r="D566" s="15"/>
    </row>
    <row r="567" spans="2:4" x14ac:dyDescent="0.25">
      <c r="B567" s="13"/>
      <c r="C567" s="13"/>
      <c r="D567" s="15"/>
    </row>
    <row r="568" spans="2:4" x14ac:dyDescent="0.25">
      <c r="B568" s="13"/>
      <c r="C568" s="13"/>
      <c r="D568" s="15"/>
    </row>
    <row r="569" spans="2:4" x14ac:dyDescent="0.25">
      <c r="B569" s="13"/>
      <c r="C569" s="13"/>
      <c r="D569" s="15"/>
    </row>
    <row r="570" spans="2:4" x14ac:dyDescent="0.25">
      <c r="B570" s="13"/>
      <c r="C570" s="13"/>
      <c r="D570" s="15"/>
    </row>
    <row r="571" spans="2:4" x14ac:dyDescent="0.25">
      <c r="B571" s="13"/>
      <c r="C571" s="13"/>
      <c r="D571" s="15"/>
    </row>
    <row r="572" spans="2:4" x14ac:dyDescent="0.25">
      <c r="B572" s="13"/>
      <c r="C572" s="13"/>
      <c r="D572" s="15"/>
    </row>
    <row r="573" spans="2:4" x14ac:dyDescent="0.25">
      <c r="B573" s="13"/>
      <c r="C573" s="13"/>
      <c r="D573" s="15"/>
    </row>
    <row r="574" spans="2:4" x14ac:dyDescent="0.25">
      <c r="B574" s="13"/>
      <c r="C574" s="13"/>
      <c r="D574" s="15"/>
    </row>
    <row r="575" spans="2:4" x14ac:dyDescent="0.25">
      <c r="B575" s="13"/>
      <c r="C575" s="13"/>
      <c r="D575" s="15"/>
    </row>
    <row r="576" spans="2:4" x14ac:dyDescent="0.25">
      <c r="B576" s="13"/>
      <c r="C576" s="13"/>
      <c r="D576" s="15"/>
    </row>
    <row r="577" spans="2:4" x14ac:dyDescent="0.25">
      <c r="B577" s="13"/>
      <c r="C577" s="13"/>
      <c r="D577" s="15"/>
    </row>
    <row r="578" spans="2:4" x14ac:dyDescent="0.25">
      <c r="B578" s="13"/>
      <c r="C578" s="13"/>
      <c r="D578" s="15"/>
    </row>
    <row r="579" spans="2:4" x14ac:dyDescent="0.25">
      <c r="B579" s="13"/>
      <c r="C579" s="13"/>
      <c r="D579" s="15"/>
    </row>
    <row r="580" spans="2:4" x14ac:dyDescent="0.25">
      <c r="B580" s="13"/>
      <c r="C580" s="13"/>
      <c r="D580" s="15"/>
    </row>
    <row r="581" spans="2:4" x14ac:dyDescent="0.25">
      <c r="B581" s="13"/>
      <c r="C581" s="13"/>
      <c r="D581" s="15"/>
    </row>
    <row r="582" spans="2:4" x14ac:dyDescent="0.25">
      <c r="B582" s="13"/>
      <c r="C582" s="13"/>
      <c r="D582" s="15"/>
    </row>
    <row r="583" spans="2:4" x14ac:dyDescent="0.25">
      <c r="B583" s="13"/>
      <c r="C583" s="13"/>
      <c r="D583" s="15"/>
    </row>
    <row r="584" spans="2:4" x14ac:dyDescent="0.25">
      <c r="B584" s="13"/>
      <c r="C584" s="13"/>
      <c r="D584" s="15"/>
    </row>
    <row r="585" spans="2:4" x14ac:dyDescent="0.25">
      <c r="B585" s="13"/>
      <c r="C585" s="13"/>
      <c r="D585" s="15"/>
    </row>
    <row r="586" spans="2:4" x14ac:dyDescent="0.25">
      <c r="B586" s="13"/>
      <c r="C586" s="13"/>
      <c r="D586" s="15"/>
    </row>
    <row r="587" spans="2:4" x14ac:dyDescent="0.25">
      <c r="B587" s="13"/>
      <c r="C587" s="13"/>
      <c r="D587" s="15"/>
    </row>
    <row r="588" spans="2:4" x14ac:dyDescent="0.25">
      <c r="B588" s="13"/>
      <c r="C588" s="13"/>
      <c r="D588" s="15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5B7AA-4D11-4904-9CB0-B864C03E5BBA}">
  <dimension ref="A1:P588"/>
  <sheetViews>
    <sheetView topLeftCell="E1" zoomScaleNormal="100" workbookViewId="0">
      <selection activeCell="G12" sqref="G12"/>
    </sheetView>
  </sheetViews>
  <sheetFormatPr defaultColWidth="8.85546875" defaultRowHeight="15" x14ac:dyDescent="0.25"/>
  <cols>
    <col min="1" max="4" width="12.7109375" style="11" customWidth="1"/>
    <col min="5" max="5" width="16.7109375" style="11" customWidth="1"/>
    <col min="6" max="26" width="12.7109375" style="11" customWidth="1"/>
    <col min="27" max="16384" width="8.85546875" style="11"/>
  </cols>
  <sheetData>
    <row r="1" spans="1:15" x14ac:dyDescent="0.25">
      <c r="E1" s="11" t="s">
        <v>80</v>
      </c>
      <c r="F1" s="30">
        <f ca="1">OFFSET(Data!$F3,COLUMN(A1)-1,)</f>
        <v>1.8986264658564045E-3</v>
      </c>
      <c r="G1" s="30">
        <f ca="1">OFFSET(Data!$F3,COLUMN(B1)-1,)</f>
        <v>2.6637147059935942E-2</v>
      </c>
      <c r="H1" s="30">
        <f ca="1">OFFSET(Data!$F3,COLUMN(C1)-1,)</f>
        <v>5.2239156981918271E-2</v>
      </c>
      <c r="I1" s="30">
        <f ca="1">OFFSET(Data!$F3,COLUMN(D1)-1,)</f>
        <v>7.2519127808577902E-2</v>
      </c>
      <c r="J1" s="30">
        <f ca="1">OFFSET(Data!$F3,COLUMN(E1)-1,)</f>
        <v>9.9844313648953964E-2</v>
      </c>
      <c r="K1" s="30">
        <f ca="1">OFFSET(Data!$F3,COLUMN(F1)-1,)</f>
        <v>0.13013980312748852</v>
      </c>
      <c r="L1" s="30">
        <f ca="1">OFFSET(Data!$F3,COLUMN(G1)-1,)</f>
        <v>0.16064621971120677</v>
      </c>
      <c r="M1" s="30">
        <f ca="1">OFFSET(Data!$F3,COLUMN(H1)-1,)</f>
        <v>0.20931451703830728</v>
      </c>
      <c r="N1" s="30"/>
      <c r="O1" s="30"/>
    </row>
    <row r="2" spans="1:15" x14ac:dyDescent="0.25">
      <c r="E2" s="11" t="s">
        <v>81</v>
      </c>
      <c r="F2" s="30">
        <f ca="1">OFFSET(Data!$F4,COLUMN(A2)-1,)</f>
        <v>2.6637147059935942E-2</v>
      </c>
      <c r="G2" s="30">
        <f ca="1">OFFSET(Data!$F4,COLUMN(B2)-1,)</f>
        <v>5.2239156981918271E-2</v>
      </c>
      <c r="H2" s="30">
        <f ca="1">OFFSET(Data!$F4,COLUMN(C2)-1,)</f>
        <v>7.2519127808577902E-2</v>
      </c>
      <c r="I2" s="30">
        <f ca="1">OFFSET(Data!$F4,COLUMN(D2)-1,)</f>
        <v>9.9844313648953964E-2</v>
      </c>
      <c r="J2" s="30">
        <f ca="1">OFFSET(Data!$F4,COLUMN(E2)-1,)</f>
        <v>0.13013980312748852</v>
      </c>
      <c r="K2" s="30">
        <f ca="1">OFFSET(Data!$F4,COLUMN(F2)-1,)</f>
        <v>0.16064621971120677</v>
      </c>
      <c r="L2" s="30">
        <f ca="1">OFFSET(Data!$F4,COLUMN(G2)-1,)</f>
        <v>0.20931451703830728</v>
      </c>
      <c r="M2" s="30">
        <f ca="1">OFFSET(Data!$F4,COLUMN(H2)-1,)</f>
        <v>0.32622727018205516</v>
      </c>
      <c r="N2" s="30"/>
      <c r="O2" s="30"/>
    </row>
    <row r="3" spans="1:15" x14ac:dyDescent="0.25">
      <c r="E3" s="11" t="s">
        <v>79</v>
      </c>
      <c r="F3" s="11">
        <f ca="1">COUNTIFS(Data!$F14:$F785,"&gt;"&amp;F1,Data!$F14:$F785,"&lt;="&amp;F2)</f>
        <v>77</v>
      </c>
      <c r="G3" s="11">
        <f ca="1">COUNTIFS(Data!$F14:$F785,"&gt;"&amp;G1,Data!$F14:$F785,"&lt;="&amp;G2)</f>
        <v>77</v>
      </c>
      <c r="H3" s="11">
        <f ca="1">COUNTIFS(Data!$F14:$F785,"&gt;"&amp;H1,Data!$F14:$F785,"&lt;="&amp;H2)</f>
        <v>78</v>
      </c>
      <c r="I3" s="11">
        <f ca="1">COUNTIFS(Data!$F14:$F785,"&gt;"&amp;I1,Data!$F14:$F785,"&lt;="&amp;I2)</f>
        <v>77</v>
      </c>
      <c r="J3" s="11">
        <f ca="1">COUNTIFS(Data!$F14:$F785,"&gt;"&amp;J1,Data!$F14:$F785,"&lt;="&amp;J2)</f>
        <v>77</v>
      </c>
      <c r="K3" s="11">
        <f ca="1">COUNTIFS(Data!$F14:$F785,"&gt;"&amp;K1,Data!$F14:$F785,"&lt;="&amp;K2)</f>
        <v>78</v>
      </c>
      <c r="L3" s="11">
        <f ca="1">COUNTIFS(Data!$F14:$F785,"&gt;"&amp;L1,Data!$F14:$F785,"&lt;="&amp;L2)</f>
        <v>77</v>
      </c>
      <c r="M3" s="11">
        <f ca="1">COUNTIFS(Data!$F14:$F785,"&gt;"&amp;M1,Data!$F14:$F785,"&lt;="&amp;M2)</f>
        <v>77</v>
      </c>
    </row>
    <row r="4" spans="1:15" x14ac:dyDescent="0.25">
      <c r="E4" s="11" t="s">
        <v>82</v>
      </c>
      <c r="F4" s="30">
        <f ca="1">AVERAGEIFS(Data!$F14:$F785,Data!$F14:$F785,"&gt;"&amp;F1,Data!$F14:$F785,"&lt;="&amp;F2)</f>
        <v>1.1606717838905437E-2</v>
      </c>
      <c r="G4" s="30">
        <f ca="1">AVERAGEIFS(Data!$F14:$F785,Data!$F14:$F785,"&gt;"&amp;G1,Data!$F14:$F785,"&lt;="&amp;G2)</f>
        <v>3.9815214318135353E-2</v>
      </c>
      <c r="H4" s="30">
        <f ca="1">AVERAGEIFS(Data!$F14:$F785,Data!$F14:$F785,"&gt;"&amp;H1,Data!$F14:$F785,"&lt;="&amp;H2)</f>
        <v>6.1583273935066636E-2</v>
      </c>
      <c r="I4" s="30">
        <f ca="1">AVERAGEIFS(Data!$F14:$F785,Data!$F14:$F785,"&gt;"&amp;I1,Data!$F14:$F785,"&lt;="&amp;I2)</f>
        <v>8.5848493535748124E-2</v>
      </c>
      <c r="J4" s="30">
        <f ca="1">AVERAGEIFS(Data!$F14:$F785,Data!$F14:$F785,"&gt;"&amp;J1,Data!$F14:$F785,"&lt;="&amp;J2)</f>
        <v>0.11399665047551526</v>
      </c>
      <c r="K4" s="30">
        <f ca="1">AVERAGEIFS(Data!$F14:$F785,Data!$F14:$F785,"&gt;"&amp;K1,Data!$F14:$F785,"&lt;="&amp;K2)</f>
        <v>0.14412718978499217</v>
      </c>
      <c r="L4" s="30">
        <f ca="1">AVERAGEIFS(Data!$F14:$F785,Data!$F14:$F785,"&gt;"&amp;L1,Data!$F14:$F785,"&lt;="&amp;L2)</f>
        <v>0.18164747268895695</v>
      </c>
      <c r="M4" s="30">
        <f ca="1">AVERAGEIFS(Data!$F14:$F785,Data!$F14:$F785,"&gt;"&amp;M1,Data!$F14:$F785,"&lt;="&amp;M2)</f>
        <v>0.25143223972474288</v>
      </c>
      <c r="N4" s="30"/>
      <c r="O4" s="30"/>
    </row>
    <row r="5" spans="1:15" x14ac:dyDescent="0.25">
      <c r="A5" s="11" t="s">
        <v>77</v>
      </c>
      <c r="B5" s="11" t="s">
        <v>78</v>
      </c>
      <c r="C5" s="11" t="s">
        <v>79</v>
      </c>
      <c r="D5" s="11" t="s">
        <v>83</v>
      </c>
      <c r="E5" s="32">
        <v>0.05</v>
      </c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3">
        <f ca="1">OFFSET(Data!$N$3,((ROW(A1)-1)/4),)</f>
        <v>0.3147468452890157</v>
      </c>
      <c r="B6" s="13">
        <f ca="1">OFFSET(Data!$N$4,((ROW(A1)-1)/4),)</f>
        <v>0.61020989413653848</v>
      </c>
      <c r="C6" s="13">
        <f ca="1">COUNTIFS(Data!N$14:N$785,"&gt;="&amp;A6,Data!N$14:N$785,"&lt;"&amp;B6)</f>
        <v>77</v>
      </c>
      <c r="D6" s="13">
        <f ca="1">AVERAGEIFS(Data!N$14:N$785,Data!N$14:N$785,"&gt;="&amp;A6,Data!N$14:N$785,"&lt;"&amp;B6)</f>
        <v>0.4039494497522152</v>
      </c>
      <c r="E6" s="12" t="s">
        <v>129</v>
      </c>
      <c r="F6" s="41">
        <f ca="1">COUNTIFS(Data!$E$14:$E$785,"&gt;"&amp;'5%5yr-sssv'!$E$5,Data!$N$14:$N$785,"&gt;"&amp;'5%5yr-sssv'!$A6,Data!$N$14:$N$785,"&lt;="&amp;'5%5yr-sssv'!$B6,Data!$F$14:$F$785,"&gt;"&amp;'5%5yr-sssv'!F$1,Data!$F$14:$F$785,"&lt;="&amp;'5%5yr-sssv'!F$2)</f>
        <v>20</v>
      </c>
      <c r="G6" s="43">
        <f ca="1">COUNTIFS(Data!$E$14:$E$785,"&gt;"&amp;'5%5yr-sssv'!$E$5,Data!$N$14:$N$785,"&gt;"&amp;'5%5yr-sssv'!$A6,Data!$N$14:$N$785,"&lt;="&amp;'5%5yr-sssv'!$B6,Data!$F$14:$F$785,"&gt;"&amp;'5%5yr-sssv'!G$1,Data!$F$14:$F$785,"&lt;="&amp;'5%5yr-sssv'!G$2)</f>
        <v>0</v>
      </c>
      <c r="H6" s="43">
        <f ca="1">COUNTIFS(Data!$E$14:$E$785,"&gt;"&amp;'5%5yr-sssv'!$E$5,Data!$N$14:$N$785,"&gt;"&amp;'5%5yr-sssv'!$A6,Data!$N$14:$N$785,"&lt;="&amp;'5%5yr-sssv'!$B6,Data!$F$14:$F$785,"&gt;"&amp;'5%5yr-sssv'!H$1,Data!$F$14:$F$785,"&lt;="&amp;'5%5yr-sssv'!H$2)</f>
        <v>0</v>
      </c>
      <c r="I6" s="44">
        <f ca="1">COUNTIFS(Data!$E$14:$E$785,"&gt;"&amp;'5%5yr-sssv'!$E$5,Data!$N$14:$N$785,"&gt;"&amp;'5%5yr-sssv'!$A6,Data!$N$14:$N$785,"&lt;="&amp;'5%5yr-sssv'!$B6,Data!$F$14:$F$785,"&gt;"&amp;'5%5yr-sssv'!I$1,Data!$F$14:$F$785,"&lt;="&amp;'5%5yr-sssv'!I$2)</f>
        <v>4</v>
      </c>
      <c r="J6" s="41">
        <f ca="1">COUNTIFS(Data!$E$14:$E$785,"&gt;"&amp;'5%5yr-sssv'!$E$5,Data!$N$14:$N$785,"&gt;"&amp;'5%5yr-sssv'!$A6,Data!$N$14:$N$785,"&lt;="&amp;'5%5yr-sssv'!$B6,Data!$F$14:$F$785,"&gt;"&amp;'5%5yr-sssv'!J$1,Data!$F$14:$F$785,"&lt;="&amp;'5%5yr-sssv'!J$2)</f>
        <v>10</v>
      </c>
      <c r="K6" s="44">
        <f ca="1">COUNTIFS(Data!$E$14:$E$785,"&gt;"&amp;'5%5yr-sssv'!$E$5,Data!$N$14:$N$785,"&gt;"&amp;'5%5yr-sssv'!$A6,Data!$N$14:$N$785,"&lt;="&amp;'5%5yr-sssv'!$B6,Data!$F$14:$F$785,"&gt;"&amp;'5%5yr-sssv'!K$1,Data!$F$14:$F$785,"&lt;="&amp;'5%5yr-sssv'!K$2)</f>
        <v>4</v>
      </c>
      <c r="L6" s="41">
        <f ca="1">COUNTIFS(Data!$E$14:$E$785,"&gt;"&amp;'5%5yr-sssv'!$E$5,Data!$N$14:$N$785,"&gt;"&amp;'5%5yr-sssv'!$A6,Data!$N$14:$N$785,"&lt;="&amp;'5%5yr-sssv'!$B6,Data!$F$14:$F$785,"&gt;"&amp;'5%5yr-sssv'!L$1,Data!$F$14:$F$785,"&lt;="&amp;'5%5yr-sssv'!L$2)</f>
        <v>7</v>
      </c>
      <c r="M6" s="41">
        <f ca="1">COUNTIFS(Data!$E$14:$E$785,"&gt;"&amp;'5%5yr-sssv'!$E$5,Data!$N$14:$N$785,"&gt;"&amp;'5%5yr-sssv'!$A6,Data!$N$14:$N$785,"&lt;="&amp;'5%5yr-sssv'!$B6,Data!$F$14:$F$785,"&gt;"&amp;'5%5yr-sssv'!M$1,Data!$F$14:$F$785,"&lt;="&amp;'5%5yr-sssv'!M$2)</f>
        <v>8</v>
      </c>
    </row>
    <row r="7" spans="1:15" x14ac:dyDescent="0.25">
      <c r="A7" s="13"/>
      <c r="B7" s="13"/>
      <c r="C7" s="13"/>
      <c r="D7" s="13"/>
      <c r="E7" s="12" t="s">
        <v>107</v>
      </c>
      <c r="F7" s="41">
        <f ca="1">COUNTIFS(Data!$N$14:$N$785,"&gt;"&amp;'5%5yr-sssv'!$A6,Data!$N$14:$N$785,"&lt;="&amp;'5%5yr-sssv'!$B6,Data!$F$14:$F$785,"&gt;"&amp;'5%5yr-sssv'!F$1,Data!$F$14:$F$785,"&lt;="&amp;'5%5yr-sssv'!F$2)</f>
        <v>21</v>
      </c>
      <c r="G7" s="43">
        <f ca="1">COUNTIFS(Data!$N$14:$N$785,"&gt;"&amp;'5%5yr-sssv'!$A6,Data!$N$14:$N$785,"&lt;="&amp;'5%5yr-sssv'!$B6,Data!$F$14:$F$785,"&gt;"&amp;'5%5yr-sssv'!G$1,Data!$F$14:$F$785,"&lt;="&amp;'5%5yr-sssv'!G$2)</f>
        <v>0</v>
      </c>
      <c r="H7" s="43">
        <f ca="1">COUNTIFS(Data!$N$14:$N$785,"&gt;"&amp;'5%5yr-sssv'!$A6,Data!$N$14:$N$785,"&lt;="&amp;'5%5yr-sssv'!$B6,Data!$F$14:$F$785,"&gt;"&amp;'5%5yr-sssv'!H$1,Data!$F$14:$F$785,"&lt;="&amp;'5%5yr-sssv'!H$2)</f>
        <v>1</v>
      </c>
      <c r="I7" s="44">
        <f ca="1">COUNTIFS(Data!$N$14:$N$785,"&gt;"&amp;'5%5yr-sssv'!$A6,Data!$N$14:$N$785,"&lt;="&amp;'5%5yr-sssv'!$B6,Data!$F$14:$F$785,"&gt;"&amp;'5%5yr-sssv'!I$1,Data!$F$14:$F$785,"&lt;="&amp;'5%5yr-sssv'!I$2)</f>
        <v>6</v>
      </c>
      <c r="J7" s="41">
        <f ca="1">COUNTIFS(Data!$N$14:$N$785,"&gt;"&amp;'5%5yr-sssv'!$A6,Data!$N$14:$N$785,"&lt;="&amp;'5%5yr-sssv'!$B6,Data!$F$14:$F$785,"&gt;"&amp;'5%5yr-sssv'!J$1,Data!$F$14:$F$785,"&lt;="&amp;'5%5yr-sssv'!J$2)</f>
        <v>12</v>
      </c>
      <c r="K7" s="44">
        <f ca="1">COUNTIFS(Data!$N$14:$N$785,"&gt;"&amp;'5%5yr-sssv'!$A6,Data!$N$14:$N$785,"&lt;="&amp;'5%5yr-sssv'!$B6,Data!$F$14:$F$785,"&gt;"&amp;'5%5yr-sssv'!K$1,Data!$F$14:$F$785,"&lt;="&amp;'5%5yr-sssv'!K$2)</f>
        <v>7</v>
      </c>
      <c r="L7" s="41">
        <f ca="1">COUNTIFS(Data!$N$14:$N$785,"&gt;"&amp;'5%5yr-sssv'!$A6,Data!$N$14:$N$785,"&lt;="&amp;'5%5yr-sssv'!$B6,Data!$F$14:$F$785,"&gt;"&amp;'5%5yr-sssv'!L$1,Data!$F$14:$F$785,"&lt;="&amp;'5%5yr-sssv'!L$2)</f>
        <v>8</v>
      </c>
      <c r="M7" s="41">
        <f ca="1">COUNTIFS(Data!$N$14:$N$785,"&gt;"&amp;'5%5yr-sssv'!$A6,Data!$N$14:$N$785,"&lt;="&amp;'5%5yr-sssv'!$B6,Data!$F$14:$F$785,"&gt;"&amp;'5%5yr-sssv'!M$1,Data!$F$14:$F$785,"&lt;="&amp;'5%5yr-sssv'!M$2)</f>
        <v>8</v>
      </c>
    </row>
    <row r="8" spans="1:15" x14ac:dyDescent="0.25">
      <c r="A8" s="13"/>
      <c r="B8" s="13"/>
      <c r="C8" s="13"/>
      <c r="D8" s="13"/>
      <c r="E8" s="12" t="s">
        <v>86</v>
      </c>
      <c r="F8" s="42">
        <f t="shared" ref="F8:M8" ca="1" si="0">IFERROR(F6/F7,"--")</f>
        <v>0.95238095238095233</v>
      </c>
      <c r="G8" s="39" t="str">
        <f t="shared" ca="1" si="0"/>
        <v>--</v>
      </c>
      <c r="H8" s="39">
        <f t="shared" ca="1" si="0"/>
        <v>0</v>
      </c>
      <c r="I8" s="45">
        <f t="shared" ca="1" si="0"/>
        <v>0.66666666666666663</v>
      </c>
      <c r="J8" s="42">
        <f t="shared" ca="1" si="0"/>
        <v>0.83333333333333337</v>
      </c>
      <c r="K8" s="45">
        <f t="shared" ca="1" si="0"/>
        <v>0.5714285714285714</v>
      </c>
      <c r="L8" s="42">
        <f t="shared" ca="1" si="0"/>
        <v>0.875</v>
      </c>
      <c r="M8" s="42">
        <f t="shared" ca="1" si="0"/>
        <v>1</v>
      </c>
      <c r="N8" s="14"/>
      <c r="O8" s="14"/>
    </row>
    <row r="9" spans="1:15" x14ac:dyDescent="0.25">
      <c r="A9" s="13"/>
      <c r="B9" s="13"/>
      <c r="C9" s="13"/>
      <c r="D9" s="13"/>
      <c r="E9" s="12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x14ac:dyDescent="0.25">
      <c r="A10" s="13">
        <f ca="1">OFFSET(Data!$N$3,((ROW(A5)-1)/4),)</f>
        <v>0.61020989413653848</v>
      </c>
      <c r="B10" s="13">
        <f ca="1">OFFSET(Data!$N$4,((ROW(A5)-1)/4),)</f>
        <v>1.0013514706032312</v>
      </c>
      <c r="C10" s="13">
        <f ca="1">COUNTIFS(Data!N$14:N$785,"&gt;="&amp;A10,Data!N$14:N$785,"&lt;"&amp;B10)</f>
        <v>77</v>
      </c>
      <c r="D10" s="13">
        <f ca="1">AVERAGEIFS(Data!N$14:N$785,Data!N$14:N$785,"&gt;="&amp;A10,Data!N$14:N$785,"&lt;"&amp;B10)</f>
        <v>0.73270912394388954</v>
      </c>
      <c r="E10" s="12" t="s">
        <v>129</v>
      </c>
      <c r="F10" s="43">
        <f ca="1">COUNTIFS(Data!$E$14:$E$785,"&gt;"&amp;'5%5yr-sssv'!$E$5,Data!$N$14:$N$785,"&gt;"&amp;'5%5yr-sssv'!$A10,Data!$N$14:$N$785,"&lt;="&amp;'5%5yr-sssv'!$B10,Data!$F$14:$F$785,"&gt;"&amp;'5%5yr-sssv'!F$1,Data!$F$14:$F$785,"&lt;="&amp;'5%5yr-sssv'!F$2)</f>
        <v>2</v>
      </c>
      <c r="G10" s="46">
        <f ca="1">COUNTIFS(Data!$E$14:$E$785,"&gt;"&amp;'5%5yr-sssv'!$E$5,Data!$N$14:$N$785,"&gt;"&amp;'5%5yr-sssv'!$A10,Data!$N$14:$N$785,"&lt;="&amp;'5%5yr-sssv'!$B10,Data!$F$14:$F$785,"&gt;"&amp;'5%5yr-sssv'!G$1,Data!$F$14:$F$785,"&lt;="&amp;'5%5yr-sssv'!G$2)</f>
        <v>2</v>
      </c>
      <c r="H10" s="11">
        <f ca="1">COUNTIFS(Data!$E$14:$E$785,"&gt;"&amp;'5%5yr-sssv'!$E$5,Data!$N$14:$N$785,"&gt;"&amp;'5%5yr-sssv'!$A10,Data!$N$14:$N$785,"&lt;="&amp;'5%5yr-sssv'!$B10,Data!$F$14:$F$785,"&gt;"&amp;'5%5yr-sssv'!H$1,Data!$F$14:$F$785,"&lt;="&amp;'5%5yr-sssv'!H$2)</f>
        <v>5</v>
      </c>
      <c r="I10" s="44">
        <f ca="1">COUNTIFS(Data!$E$14:$E$785,"&gt;"&amp;'5%5yr-sssv'!$E$5,Data!$N$14:$N$785,"&gt;"&amp;'5%5yr-sssv'!$A10,Data!$N$14:$N$785,"&lt;="&amp;'5%5yr-sssv'!$B10,Data!$F$14:$F$785,"&gt;"&amp;'5%5yr-sssv'!I$1,Data!$F$14:$F$785,"&lt;="&amp;'5%5yr-sssv'!I$2)</f>
        <v>5</v>
      </c>
      <c r="J10" s="44">
        <f ca="1">COUNTIFS(Data!$E$14:$E$785,"&gt;"&amp;'5%5yr-sssv'!$E$5,Data!$N$14:$N$785,"&gt;"&amp;'5%5yr-sssv'!$A10,Data!$N$14:$N$785,"&lt;="&amp;'5%5yr-sssv'!$B10,Data!$F$14:$F$785,"&gt;"&amp;'5%5yr-sssv'!J$1,Data!$F$14:$F$785,"&lt;="&amp;'5%5yr-sssv'!J$2)</f>
        <v>4</v>
      </c>
      <c r="K10" s="44">
        <f ca="1">COUNTIFS(Data!$E$14:$E$785,"&gt;"&amp;'5%5yr-sssv'!$E$5,Data!$N$14:$N$785,"&gt;"&amp;'5%5yr-sssv'!$A10,Data!$N$14:$N$785,"&lt;="&amp;'5%5yr-sssv'!$B10,Data!$F$14:$F$785,"&gt;"&amp;'5%5yr-sssv'!K$1,Data!$F$14:$F$785,"&lt;="&amp;'5%5yr-sssv'!K$2)</f>
        <v>4</v>
      </c>
      <c r="L10" s="41">
        <f ca="1">COUNTIFS(Data!$E$14:$E$785,"&gt;"&amp;'5%5yr-sssv'!$E$5,Data!$N$14:$N$785,"&gt;"&amp;'5%5yr-sssv'!$A10,Data!$N$14:$N$785,"&lt;="&amp;'5%5yr-sssv'!$B10,Data!$F$14:$F$785,"&gt;"&amp;'5%5yr-sssv'!L$1,Data!$F$14:$F$785,"&lt;="&amp;'5%5yr-sssv'!L$2)</f>
        <v>5</v>
      </c>
      <c r="M10" s="41">
        <f ca="1">COUNTIFS(Data!$E$14:$E$785,"&gt;"&amp;'5%5yr-sssv'!$E$5,Data!$N$14:$N$785,"&gt;"&amp;'5%5yr-sssv'!$A10,Data!$N$14:$N$785,"&lt;="&amp;'5%5yr-sssv'!$B10,Data!$F$14:$F$785,"&gt;"&amp;'5%5yr-sssv'!M$1,Data!$F$14:$F$785,"&lt;="&amp;'5%5yr-sssv'!M$2)</f>
        <v>10</v>
      </c>
    </row>
    <row r="11" spans="1:15" x14ac:dyDescent="0.25">
      <c r="A11" s="13"/>
      <c r="B11" s="13"/>
      <c r="C11" s="13"/>
      <c r="D11" s="13"/>
      <c r="E11" s="12" t="s">
        <v>107</v>
      </c>
      <c r="F11" s="43">
        <f ca="1">COUNTIFS(Data!$N$14:$N$785,"&gt;"&amp;'5%5yr-sssv'!$A10,Data!$N$14:$N$785,"&lt;="&amp;'5%5yr-sssv'!$B10,Data!$F$14:$F$785,"&gt;"&amp;'5%5yr-sssv'!F$1,Data!$F$14:$F$785,"&lt;="&amp;'5%5yr-sssv'!F$2)</f>
        <v>2</v>
      </c>
      <c r="G11" s="46">
        <f ca="1">COUNTIFS(Data!$N$14:$N$785,"&gt;"&amp;'5%5yr-sssv'!$A10,Data!$N$14:$N$785,"&lt;="&amp;'5%5yr-sssv'!$B10,Data!$F$14:$F$785,"&gt;"&amp;'5%5yr-sssv'!G$1,Data!$F$14:$F$785,"&lt;="&amp;'5%5yr-sssv'!G$2)</f>
        <v>5</v>
      </c>
      <c r="H11" s="11">
        <f ca="1">COUNTIFS(Data!$N$14:$N$785,"&gt;"&amp;'5%5yr-sssv'!$A10,Data!$N$14:$N$785,"&lt;="&amp;'5%5yr-sssv'!$B10,Data!$F$14:$F$785,"&gt;"&amp;'5%5yr-sssv'!H$1,Data!$F$14:$F$785,"&lt;="&amp;'5%5yr-sssv'!H$2)</f>
        <v>10</v>
      </c>
      <c r="I11" s="44">
        <f ca="1">COUNTIFS(Data!$N$14:$N$785,"&gt;"&amp;'5%5yr-sssv'!$A10,Data!$N$14:$N$785,"&lt;="&amp;'5%5yr-sssv'!$B10,Data!$F$14:$F$785,"&gt;"&amp;'5%5yr-sssv'!I$1,Data!$F$14:$F$785,"&lt;="&amp;'5%5yr-sssv'!I$2)</f>
        <v>9</v>
      </c>
      <c r="J11" s="44">
        <f ca="1">COUNTIFS(Data!$N$14:$N$785,"&gt;"&amp;'5%5yr-sssv'!$A10,Data!$N$14:$N$785,"&lt;="&amp;'5%5yr-sssv'!$B10,Data!$F$14:$F$785,"&gt;"&amp;'5%5yr-sssv'!J$1,Data!$F$14:$F$785,"&lt;="&amp;'5%5yr-sssv'!J$2)</f>
        <v>7</v>
      </c>
      <c r="K11" s="44">
        <f ca="1">COUNTIFS(Data!$N$14:$N$785,"&gt;"&amp;'5%5yr-sssv'!$A10,Data!$N$14:$N$785,"&lt;="&amp;'5%5yr-sssv'!$B10,Data!$F$14:$F$785,"&gt;"&amp;'5%5yr-sssv'!K$1,Data!$F$14:$F$785,"&lt;="&amp;'5%5yr-sssv'!K$2)</f>
        <v>6</v>
      </c>
      <c r="L11" s="41">
        <f ca="1">COUNTIFS(Data!$N$14:$N$785,"&gt;"&amp;'5%5yr-sssv'!$A10,Data!$N$14:$N$785,"&lt;="&amp;'5%5yr-sssv'!$B10,Data!$F$14:$F$785,"&gt;"&amp;'5%5yr-sssv'!L$1,Data!$F$14:$F$785,"&lt;="&amp;'5%5yr-sssv'!L$2)</f>
        <v>5</v>
      </c>
      <c r="M11" s="41">
        <f ca="1">COUNTIFS(Data!$N$14:$N$785,"&gt;"&amp;'5%5yr-sssv'!$A10,Data!$N$14:$N$785,"&lt;="&amp;'5%5yr-sssv'!$B10,Data!$F$14:$F$785,"&gt;"&amp;'5%5yr-sssv'!M$1,Data!$F$14:$F$785,"&lt;="&amp;'5%5yr-sssv'!M$2)</f>
        <v>11</v>
      </c>
    </row>
    <row r="12" spans="1:15" x14ac:dyDescent="0.25">
      <c r="A12" s="13"/>
      <c r="B12" s="13"/>
      <c r="C12" s="13"/>
      <c r="D12" s="13"/>
      <c r="E12" s="12" t="s">
        <v>86</v>
      </c>
      <c r="F12" s="39">
        <f t="shared" ref="F12:M12" ca="1" si="1">IFERROR(F10/F11,"--")</f>
        <v>1</v>
      </c>
      <c r="G12" s="47">
        <f t="shared" ca="1" si="1"/>
        <v>0.4</v>
      </c>
      <c r="H12" s="14">
        <f t="shared" ca="1" si="1"/>
        <v>0.5</v>
      </c>
      <c r="I12" s="45">
        <f t="shared" ca="1" si="1"/>
        <v>0.55555555555555558</v>
      </c>
      <c r="J12" s="45">
        <f t="shared" ca="1" si="1"/>
        <v>0.5714285714285714</v>
      </c>
      <c r="K12" s="45">
        <f t="shared" ca="1" si="1"/>
        <v>0.66666666666666663</v>
      </c>
      <c r="L12" s="42">
        <f t="shared" ca="1" si="1"/>
        <v>1</v>
      </c>
      <c r="M12" s="42">
        <f t="shared" ca="1" si="1"/>
        <v>0.90909090909090906</v>
      </c>
      <c r="N12" s="14"/>
      <c r="O12" s="14"/>
    </row>
    <row r="13" spans="1:15" x14ac:dyDescent="0.25">
      <c r="A13" s="13"/>
      <c r="B13" s="13"/>
      <c r="C13" s="13"/>
      <c r="D13" s="13"/>
      <c r="E13" s="12"/>
      <c r="M13" s="12"/>
    </row>
    <row r="14" spans="1:15" x14ac:dyDescent="0.25">
      <c r="A14" s="13">
        <f ca="1">OFFSET(Data!$N$3,((ROW(A9)-1)/4),)</f>
        <v>1.0013514706032312</v>
      </c>
      <c r="B14" s="13">
        <f ca="1">OFFSET(Data!$N$4,((ROW(A9)-1)/4),)</f>
        <v>1.675983319178135</v>
      </c>
      <c r="C14" s="13">
        <f ca="1">COUNTIFS(Data!N$14:N$785,"&gt;="&amp;A14,Data!N$14:N$785,"&lt;"&amp;B14)</f>
        <v>78</v>
      </c>
      <c r="D14" s="13">
        <f ca="1">AVERAGEIFS(Data!N$14:N$785,Data!N$14:N$785,"&gt;="&amp;A14,Data!N$14:N$785,"&lt;"&amp;B14)</f>
        <v>1.4040950746170748</v>
      </c>
      <c r="E14" s="12" t="s">
        <v>129</v>
      </c>
      <c r="F14" s="43">
        <f ca="1">COUNTIFS(Data!$E$14:$E$785,"&gt;"&amp;'5%5yr-sssv'!$E$5,Data!$N$14:$N$785,"&gt;"&amp;'5%5yr-sssv'!$A14,Data!$N$14:$N$785,"&lt;="&amp;'5%5yr-sssv'!$B14,Data!$F$14:$F$785,"&gt;"&amp;'5%5yr-sssv'!F$1,Data!$F$14:$F$785,"&lt;="&amp;'5%5yr-sssv'!F$2)</f>
        <v>2</v>
      </c>
      <c r="G14" s="43">
        <f ca="1">COUNTIFS(Data!$E$14:$E$785,"&gt;"&amp;'5%5yr-sssv'!$E$5,Data!$N$14:$N$785,"&gt;"&amp;'5%5yr-sssv'!$A14,Data!$N$14:$N$785,"&lt;="&amp;'5%5yr-sssv'!$B14,Data!$F$14:$F$785,"&gt;"&amp;'5%5yr-sssv'!G$1,Data!$F$14:$F$785,"&lt;="&amp;'5%5yr-sssv'!G$2)</f>
        <v>1</v>
      </c>
      <c r="H14" s="43">
        <f ca="1">COUNTIFS(Data!$E$14:$E$785,"&gt;"&amp;'5%5yr-sssv'!$E$5,Data!$N$14:$N$785,"&gt;"&amp;'5%5yr-sssv'!$A14,Data!$N$14:$N$785,"&lt;="&amp;'5%5yr-sssv'!$B14,Data!$F$14:$F$785,"&gt;"&amp;'5%5yr-sssv'!H$1,Data!$F$14:$F$785,"&lt;="&amp;'5%5yr-sssv'!H$2)</f>
        <v>1</v>
      </c>
      <c r="I14" s="43">
        <f ca="1">COUNTIFS(Data!$E$14:$E$785,"&gt;"&amp;'5%5yr-sssv'!$E$5,Data!$N$14:$N$785,"&gt;"&amp;'5%5yr-sssv'!$A14,Data!$N$14:$N$785,"&lt;="&amp;'5%5yr-sssv'!$B14,Data!$F$14:$F$785,"&gt;"&amp;'5%5yr-sssv'!I$1,Data!$F$14:$F$785,"&lt;="&amp;'5%5yr-sssv'!I$2)</f>
        <v>3</v>
      </c>
      <c r="J14" s="44">
        <f ca="1">COUNTIFS(Data!$E$14:$E$785,"&gt;"&amp;'5%5yr-sssv'!$E$5,Data!$N$14:$N$785,"&gt;"&amp;'5%5yr-sssv'!$A14,Data!$N$14:$N$785,"&lt;="&amp;'5%5yr-sssv'!$B14,Data!$F$14:$F$785,"&gt;"&amp;'5%5yr-sssv'!J$1,Data!$F$14:$F$785,"&lt;="&amp;'5%5yr-sssv'!J$2)</f>
        <v>5</v>
      </c>
      <c r="K14" s="44">
        <f ca="1">COUNTIFS(Data!$E$14:$E$785,"&gt;"&amp;'5%5yr-sssv'!$E$5,Data!$N$14:$N$785,"&gt;"&amp;'5%5yr-sssv'!$A14,Data!$N$14:$N$785,"&lt;="&amp;'5%5yr-sssv'!$B14,Data!$F$14:$F$785,"&gt;"&amp;'5%5yr-sssv'!K$1,Data!$F$14:$F$785,"&lt;="&amp;'5%5yr-sssv'!K$2)</f>
        <v>9</v>
      </c>
      <c r="L14" s="41">
        <f ca="1">COUNTIFS(Data!$E$14:$E$785,"&gt;"&amp;'5%5yr-sssv'!$E$5,Data!$N$14:$N$785,"&gt;"&amp;'5%5yr-sssv'!$A14,Data!$N$14:$N$785,"&lt;="&amp;'5%5yr-sssv'!$B14,Data!$F$14:$F$785,"&gt;"&amp;'5%5yr-sssv'!L$1,Data!$F$14:$F$785,"&lt;="&amp;'5%5yr-sssv'!L$2)</f>
        <v>7</v>
      </c>
      <c r="M14" s="41">
        <f ca="1">COUNTIFS(Data!$E$14:$E$785,"&gt;"&amp;'5%5yr-sssv'!$E$5,Data!$N$14:$N$785,"&gt;"&amp;'5%5yr-sssv'!$A14,Data!$N$14:$N$785,"&lt;="&amp;'5%5yr-sssv'!$B14,Data!$F$14:$F$785,"&gt;"&amp;'5%5yr-sssv'!M$1,Data!$F$14:$F$785,"&lt;="&amp;'5%5yr-sssv'!M$2)</f>
        <v>10</v>
      </c>
    </row>
    <row r="15" spans="1:15" x14ac:dyDescent="0.25">
      <c r="A15" s="13"/>
      <c r="B15" s="13"/>
      <c r="C15" s="13"/>
      <c r="D15" s="13"/>
      <c r="E15" s="12" t="s">
        <v>107</v>
      </c>
      <c r="F15" s="43">
        <f ca="1">COUNTIFS(Data!$N$14:$N$785,"&gt;"&amp;'5%5yr-sssv'!$A14,Data!$N$14:$N$785,"&lt;="&amp;'5%5yr-sssv'!$B14,Data!$F$14:$F$785,"&gt;"&amp;'5%5yr-sssv'!F$1,Data!$F$14:$F$785,"&lt;="&amp;'5%5yr-sssv'!F$2)</f>
        <v>2</v>
      </c>
      <c r="G15" s="43">
        <f ca="1">COUNTIFS(Data!$N$14:$N$785,"&gt;"&amp;'5%5yr-sssv'!$A14,Data!$N$14:$N$785,"&lt;="&amp;'5%5yr-sssv'!$B14,Data!$F$14:$F$785,"&gt;"&amp;'5%5yr-sssv'!G$1,Data!$F$14:$F$785,"&lt;="&amp;'5%5yr-sssv'!G$2)</f>
        <v>1</v>
      </c>
      <c r="H15" s="43">
        <f ca="1">COUNTIFS(Data!$N$14:$N$785,"&gt;"&amp;'5%5yr-sssv'!$A14,Data!$N$14:$N$785,"&lt;="&amp;'5%5yr-sssv'!$B14,Data!$F$14:$F$785,"&gt;"&amp;'5%5yr-sssv'!H$1,Data!$F$14:$F$785,"&lt;="&amp;'5%5yr-sssv'!H$2)</f>
        <v>4</v>
      </c>
      <c r="I15" s="43">
        <f ca="1">COUNTIFS(Data!$N$14:$N$785,"&gt;"&amp;'5%5yr-sssv'!$A14,Data!$N$14:$N$785,"&lt;="&amp;'5%5yr-sssv'!$B14,Data!$F$14:$F$785,"&gt;"&amp;'5%5yr-sssv'!I$1,Data!$F$14:$F$785,"&lt;="&amp;'5%5yr-sssv'!I$2)</f>
        <v>4</v>
      </c>
      <c r="J15" s="44">
        <f ca="1">COUNTIFS(Data!$N$14:$N$785,"&gt;"&amp;'5%5yr-sssv'!$A14,Data!$N$14:$N$785,"&lt;="&amp;'5%5yr-sssv'!$B14,Data!$F$14:$F$785,"&gt;"&amp;'5%5yr-sssv'!J$1,Data!$F$14:$F$785,"&lt;="&amp;'5%5yr-sssv'!J$2)</f>
        <v>9</v>
      </c>
      <c r="K15" s="44">
        <f ca="1">COUNTIFS(Data!$N$14:$N$785,"&gt;"&amp;'5%5yr-sssv'!$A14,Data!$N$14:$N$785,"&lt;="&amp;'5%5yr-sssv'!$B14,Data!$F$14:$F$785,"&gt;"&amp;'5%5yr-sssv'!K$1,Data!$F$14:$F$785,"&lt;="&amp;'5%5yr-sssv'!K$2)</f>
        <v>13</v>
      </c>
      <c r="L15" s="41">
        <f ca="1">COUNTIFS(Data!$N$14:$N$785,"&gt;"&amp;'5%5yr-sssv'!$A14,Data!$N$14:$N$785,"&lt;="&amp;'5%5yr-sssv'!$B14,Data!$F$14:$F$785,"&gt;"&amp;'5%5yr-sssv'!L$1,Data!$F$14:$F$785,"&lt;="&amp;'5%5yr-sssv'!L$2)</f>
        <v>8</v>
      </c>
      <c r="M15" s="41">
        <f ca="1">COUNTIFS(Data!$N$14:$N$785,"&gt;"&amp;'5%5yr-sssv'!$A14,Data!$N$14:$N$785,"&lt;="&amp;'5%5yr-sssv'!$B14,Data!$F$14:$F$785,"&gt;"&amp;'5%5yr-sssv'!M$1,Data!$F$14:$F$785,"&lt;="&amp;'5%5yr-sssv'!M$2)</f>
        <v>14</v>
      </c>
    </row>
    <row r="16" spans="1:15" x14ac:dyDescent="0.25">
      <c r="A16" s="13"/>
      <c r="B16" s="13"/>
      <c r="C16" s="13"/>
      <c r="D16" s="13"/>
      <c r="E16" s="12" t="s">
        <v>86</v>
      </c>
      <c r="F16" s="39">
        <f t="shared" ref="F16:M16" ca="1" si="2">IFERROR(F14/F15,"--")</f>
        <v>1</v>
      </c>
      <c r="G16" s="39">
        <f t="shared" ca="1" si="2"/>
        <v>1</v>
      </c>
      <c r="H16" s="39">
        <f t="shared" ca="1" si="2"/>
        <v>0.25</v>
      </c>
      <c r="I16" s="39">
        <f t="shared" ca="1" si="2"/>
        <v>0.75</v>
      </c>
      <c r="J16" s="45">
        <f t="shared" ca="1" si="2"/>
        <v>0.55555555555555558</v>
      </c>
      <c r="K16" s="45">
        <f t="shared" ca="1" si="2"/>
        <v>0.69230769230769229</v>
      </c>
      <c r="L16" s="42">
        <f t="shared" ca="1" si="2"/>
        <v>0.875</v>
      </c>
      <c r="M16" s="42">
        <f t="shared" ca="1" si="2"/>
        <v>0.7142857142857143</v>
      </c>
      <c r="N16" s="14"/>
      <c r="O16" s="14"/>
    </row>
    <row r="17" spans="1:15" x14ac:dyDescent="0.25">
      <c r="A17" s="13"/>
      <c r="B17" s="13"/>
      <c r="C17" s="13"/>
      <c r="D17" s="13"/>
      <c r="E17" s="12"/>
    </row>
    <row r="18" spans="1:15" x14ac:dyDescent="0.25">
      <c r="A18" s="13">
        <f ca="1">OFFSET(Data!$N$3,((ROW(A13)-1)/4),)</f>
        <v>1.675983319178135</v>
      </c>
      <c r="B18" s="13">
        <f ca="1">OFFSET(Data!$N$4,((ROW(A13)-1)/4),)</f>
        <v>2.6561449271882518</v>
      </c>
      <c r="C18" s="13">
        <f ca="1">COUNTIFS(Data!N$14:N$785,"&gt;="&amp;A18,Data!N$14:N$785,"&lt;"&amp;B18)</f>
        <v>77</v>
      </c>
      <c r="D18" s="13">
        <f ca="1">AVERAGEIFS(Data!N$14:N$785,Data!N$14:N$785,"&gt;="&amp;A18,Data!N$14:N$785,"&lt;"&amp;B18)</f>
        <v>2.0683690071427412</v>
      </c>
      <c r="E18" s="12" t="s">
        <v>129</v>
      </c>
      <c r="F18" s="43">
        <f ca="1">COUNTIFS(Data!$E$14:$E$785,"&gt;"&amp;'5%5yr-sssv'!$E$5,Data!$N$14:$N$785,"&gt;"&amp;'5%5yr-sssv'!$A18,Data!$N$14:$N$785,"&lt;="&amp;'5%5yr-sssv'!$B18,Data!$F$14:$F$785,"&gt;"&amp;'5%5yr-sssv'!F$1,Data!$F$14:$F$785,"&lt;="&amp;'5%5yr-sssv'!F$2)</f>
        <v>0</v>
      </c>
      <c r="G18" s="43">
        <f ca="1">COUNTIFS(Data!$E$14:$E$785,"&gt;"&amp;'5%5yr-sssv'!$E$5,Data!$N$14:$N$785,"&gt;"&amp;'5%5yr-sssv'!$A18,Data!$N$14:$N$785,"&lt;="&amp;'5%5yr-sssv'!$B18,Data!$F$14:$F$785,"&gt;"&amp;'5%5yr-sssv'!G$1,Data!$F$14:$F$785,"&lt;="&amp;'5%5yr-sssv'!G$2)</f>
        <v>1</v>
      </c>
      <c r="H18" s="43">
        <f ca="1">COUNTIFS(Data!$E$14:$E$785,"&gt;"&amp;'5%5yr-sssv'!$E$5,Data!$N$14:$N$785,"&gt;"&amp;'5%5yr-sssv'!$A18,Data!$N$14:$N$785,"&lt;="&amp;'5%5yr-sssv'!$B18,Data!$F$14:$F$785,"&gt;"&amp;'5%5yr-sssv'!H$1,Data!$F$14:$F$785,"&lt;="&amp;'5%5yr-sssv'!H$2)</f>
        <v>1</v>
      </c>
      <c r="I18" s="46">
        <f ca="1">COUNTIFS(Data!$E$14:$E$785,"&gt;"&amp;'5%5yr-sssv'!$E$5,Data!$N$14:$N$785,"&gt;"&amp;'5%5yr-sssv'!$A18,Data!$N$14:$N$785,"&lt;="&amp;'5%5yr-sssv'!$B18,Data!$F$14:$F$785,"&gt;"&amp;'5%5yr-sssv'!I$1,Data!$F$14:$F$785,"&lt;="&amp;'5%5yr-sssv'!I$2)</f>
        <v>4</v>
      </c>
      <c r="J18" s="44">
        <f ca="1">COUNTIFS(Data!$E$14:$E$785,"&gt;"&amp;'5%5yr-sssv'!$E$5,Data!$N$14:$N$785,"&gt;"&amp;'5%5yr-sssv'!$A18,Data!$N$14:$N$785,"&lt;="&amp;'5%5yr-sssv'!$B18,Data!$F$14:$F$785,"&gt;"&amp;'5%5yr-sssv'!J$1,Data!$F$14:$F$785,"&lt;="&amp;'5%5yr-sssv'!J$2)</f>
        <v>7</v>
      </c>
      <c r="K18" s="44">
        <f ca="1">COUNTIFS(Data!$E$14:$E$785,"&gt;"&amp;'5%5yr-sssv'!$E$5,Data!$N$14:$N$785,"&gt;"&amp;'5%5yr-sssv'!$A18,Data!$N$14:$N$785,"&lt;="&amp;'5%5yr-sssv'!$B18,Data!$F$14:$F$785,"&gt;"&amp;'5%5yr-sssv'!K$1,Data!$F$14:$F$785,"&lt;="&amp;'5%5yr-sssv'!K$2)</f>
        <v>7</v>
      </c>
      <c r="L18" s="44">
        <f ca="1">COUNTIFS(Data!$E$14:$E$785,"&gt;"&amp;'5%5yr-sssv'!$E$5,Data!$N$14:$N$785,"&gt;"&amp;'5%5yr-sssv'!$A18,Data!$N$14:$N$785,"&lt;="&amp;'5%5yr-sssv'!$B18,Data!$F$14:$F$785,"&gt;"&amp;'5%5yr-sssv'!L$1,Data!$F$14:$F$785,"&lt;="&amp;'5%5yr-sssv'!L$2)</f>
        <v>7</v>
      </c>
      <c r="M18" s="41">
        <f ca="1">COUNTIFS(Data!$E$14:$E$785,"&gt;"&amp;'5%5yr-sssv'!$E$5,Data!$N$14:$N$785,"&gt;"&amp;'5%5yr-sssv'!$A18,Data!$N$14:$N$785,"&lt;="&amp;'5%5yr-sssv'!$B18,Data!$F$14:$F$785,"&gt;"&amp;'5%5yr-sssv'!M$1,Data!$F$14:$F$785,"&lt;="&amp;'5%5yr-sssv'!M$2)</f>
        <v>11</v>
      </c>
    </row>
    <row r="19" spans="1:15" x14ac:dyDescent="0.25">
      <c r="D19" s="13"/>
      <c r="E19" s="12" t="s">
        <v>107</v>
      </c>
      <c r="F19" s="43">
        <f ca="1">COUNTIFS(Data!$N$14:$N$785,"&gt;"&amp;'5%5yr-sssv'!$A18,Data!$N$14:$N$785,"&lt;="&amp;'5%5yr-sssv'!$B18,Data!$F$14:$F$785,"&gt;"&amp;'5%5yr-sssv'!F$1,Data!$F$14:$F$785,"&lt;="&amp;'5%5yr-sssv'!F$2)</f>
        <v>0</v>
      </c>
      <c r="G19" s="43">
        <f ca="1">COUNTIFS(Data!$N$14:$N$785,"&gt;"&amp;'5%5yr-sssv'!$A18,Data!$N$14:$N$785,"&lt;="&amp;'5%5yr-sssv'!$B18,Data!$F$14:$F$785,"&gt;"&amp;'5%5yr-sssv'!G$1,Data!$F$14:$F$785,"&lt;="&amp;'5%5yr-sssv'!G$2)</f>
        <v>2</v>
      </c>
      <c r="H19" s="43">
        <f ca="1">COUNTIFS(Data!$N$14:$N$785,"&gt;"&amp;'5%5yr-sssv'!$A18,Data!$N$14:$N$785,"&lt;="&amp;'5%5yr-sssv'!$B18,Data!$F$14:$F$785,"&gt;"&amp;'5%5yr-sssv'!H$1,Data!$F$14:$F$785,"&lt;="&amp;'5%5yr-sssv'!H$2)</f>
        <v>2</v>
      </c>
      <c r="I19" s="46">
        <f ca="1">COUNTIFS(Data!$N$14:$N$785,"&gt;"&amp;'5%5yr-sssv'!$A18,Data!$N$14:$N$785,"&lt;="&amp;'5%5yr-sssv'!$B18,Data!$F$14:$F$785,"&gt;"&amp;'5%5yr-sssv'!I$1,Data!$F$14:$F$785,"&lt;="&amp;'5%5yr-sssv'!I$2)</f>
        <v>10</v>
      </c>
      <c r="J19" s="44">
        <f ca="1">COUNTIFS(Data!$N$14:$N$785,"&gt;"&amp;'5%5yr-sssv'!$A18,Data!$N$14:$N$785,"&lt;="&amp;'5%5yr-sssv'!$B18,Data!$F$14:$F$785,"&gt;"&amp;'5%5yr-sssv'!J$1,Data!$F$14:$F$785,"&lt;="&amp;'5%5yr-sssv'!J$2)</f>
        <v>11</v>
      </c>
      <c r="K19" s="44">
        <f ca="1">COUNTIFS(Data!$N$14:$N$785,"&gt;"&amp;'5%5yr-sssv'!$A18,Data!$N$14:$N$785,"&lt;="&amp;'5%5yr-sssv'!$B18,Data!$F$14:$F$785,"&gt;"&amp;'5%5yr-sssv'!K$1,Data!$F$14:$F$785,"&lt;="&amp;'5%5yr-sssv'!K$2)</f>
        <v>10</v>
      </c>
      <c r="L19" s="44">
        <f ca="1">COUNTIFS(Data!$N$14:$N$785,"&gt;"&amp;'5%5yr-sssv'!$A18,Data!$N$14:$N$785,"&lt;="&amp;'5%5yr-sssv'!$B18,Data!$F$14:$F$785,"&gt;"&amp;'5%5yr-sssv'!L$1,Data!$F$14:$F$785,"&lt;="&amp;'5%5yr-sssv'!L$2)</f>
        <v>11</v>
      </c>
      <c r="M19" s="41">
        <f ca="1">COUNTIFS(Data!$N$14:$N$785,"&gt;"&amp;'5%5yr-sssv'!$A18,Data!$N$14:$N$785,"&lt;="&amp;'5%5yr-sssv'!$B18,Data!$F$14:$F$785,"&gt;"&amp;'5%5yr-sssv'!M$1,Data!$F$14:$F$785,"&lt;="&amp;'5%5yr-sssv'!M$2)</f>
        <v>13</v>
      </c>
    </row>
    <row r="20" spans="1:15" x14ac:dyDescent="0.25">
      <c r="D20" s="13"/>
      <c r="E20" s="12" t="s">
        <v>86</v>
      </c>
      <c r="F20" s="39" t="str">
        <f t="shared" ref="F20:M20" ca="1" si="3">IFERROR(F18/F19,"--")</f>
        <v>--</v>
      </c>
      <c r="G20" s="39">
        <f t="shared" ca="1" si="3"/>
        <v>0.5</v>
      </c>
      <c r="H20" s="39">
        <f t="shared" ca="1" si="3"/>
        <v>0.5</v>
      </c>
      <c r="I20" s="47">
        <f t="shared" ca="1" si="3"/>
        <v>0.4</v>
      </c>
      <c r="J20" s="45">
        <f t="shared" ca="1" si="3"/>
        <v>0.63636363636363635</v>
      </c>
      <c r="K20" s="45">
        <f t="shared" ca="1" si="3"/>
        <v>0.7</v>
      </c>
      <c r="L20" s="45">
        <f t="shared" ca="1" si="3"/>
        <v>0.63636363636363635</v>
      </c>
      <c r="M20" s="42">
        <f t="shared" ca="1" si="3"/>
        <v>0.84615384615384615</v>
      </c>
      <c r="N20" s="14"/>
      <c r="O20" s="14"/>
    </row>
    <row r="21" spans="1:15" x14ac:dyDescent="0.25">
      <c r="A21" s="13"/>
      <c r="B21" s="13"/>
      <c r="C21" s="13"/>
      <c r="D21" s="13"/>
      <c r="E21" s="12"/>
    </row>
    <row r="22" spans="1:15" x14ac:dyDescent="0.25">
      <c r="A22" s="13">
        <f ca="1">OFFSET(Data!$N$3,((ROW(A17)-1)/4),)</f>
        <v>2.6561449271882518</v>
      </c>
      <c r="B22" s="13">
        <f ca="1">OFFSET(Data!$N$4,((ROW(A17)-1)/4),)</f>
        <v>4.1421054545380569</v>
      </c>
      <c r="C22" s="13">
        <f ca="1">COUNTIFS(Data!N$14:N$785,"&gt;="&amp;A22,Data!N$14:N$785,"&lt;"&amp;B22)</f>
        <v>77</v>
      </c>
      <c r="D22" s="13">
        <f ca="1">AVERAGEIFS(Data!N$14:N$785,Data!N$14:N$785,"&gt;="&amp;A22,Data!N$14:N$785,"&lt;"&amp;B22)</f>
        <v>3.4557047379094961</v>
      </c>
      <c r="E22" s="12" t="s">
        <v>129</v>
      </c>
      <c r="F22" s="43">
        <f ca="1">COUNTIFS(Data!$E$14:$E$785,"&gt;"&amp;'5%5yr-sssv'!$E$5,Data!$N$14:$N$785,"&gt;"&amp;'5%5yr-sssv'!$A22,Data!$N$14:$N$785,"&lt;="&amp;'5%5yr-sssv'!$B22,Data!$F$14:$F$785,"&gt;"&amp;'5%5yr-sssv'!F$1,Data!$F$14:$F$785,"&lt;="&amp;'5%5yr-sssv'!F$2)</f>
        <v>3</v>
      </c>
      <c r="G22" s="43">
        <f ca="1">COUNTIFS(Data!$E$14:$E$785,"&gt;"&amp;'5%5yr-sssv'!$E$5,Data!$N$14:$N$785,"&gt;"&amp;'5%5yr-sssv'!$A22,Data!$N$14:$N$785,"&lt;="&amp;'5%5yr-sssv'!$B22,Data!$F$14:$F$785,"&gt;"&amp;'5%5yr-sssv'!G$1,Data!$F$14:$F$785,"&lt;="&amp;'5%5yr-sssv'!G$2)</f>
        <v>1</v>
      </c>
      <c r="H22" s="43">
        <f ca="1">COUNTIFS(Data!$E$14:$E$785,"&gt;"&amp;'5%5yr-sssv'!$E$5,Data!$N$14:$N$785,"&gt;"&amp;'5%5yr-sssv'!$A22,Data!$N$14:$N$785,"&lt;="&amp;'5%5yr-sssv'!$B22,Data!$F$14:$F$785,"&gt;"&amp;'5%5yr-sssv'!H$1,Data!$F$14:$F$785,"&lt;="&amp;'5%5yr-sssv'!H$2)</f>
        <v>0</v>
      </c>
      <c r="I22" s="48">
        <f ca="1">COUNTIFS(Data!$E$14:$E$785,"&gt;"&amp;'5%5yr-sssv'!$E$5,Data!$N$14:$N$785,"&gt;"&amp;'5%5yr-sssv'!$A22,Data!$N$14:$N$785,"&lt;="&amp;'5%5yr-sssv'!$B22,Data!$F$14:$F$785,"&gt;"&amp;'5%5yr-sssv'!I$1,Data!$F$14:$F$785,"&lt;="&amp;'5%5yr-sssv'!I$2)</f>
        <v>1</v>
      </c>
      <c r="J22" s="11">
        <f ca="1">COUNTIFS(Data!$E$14:$E$785,"&gt;"&amp;'5%5yr-sssv'!$E$5,Data!$N$14:$N$785,"&gt;"&amp;'5%5yr-sssv'!$A22,Data!$N$14:$N$785,"&lt;="&amp;'5%5yr-sssv'!$B22,Data!$F$14:$F$785,"&gt;"&amp;'5%5yr-sssv'!J$1,Data!$F$14:$F$785,"&lt;="&amp;'5%5yr-sssv'!J$2)</f>
        <v>4</v>
      </c>
      <c r="K22" s="11">
        <f ca="1">COUNTIFS(Data!$E$14:$E$785,"&gt;"&amp;'5%5yr-sssv'!$E$5,Data!$N$14:$N$785,"&gt;"&amp;'5%5yr-sssv'!$A22,Data!$N$14:$N$785,"&lt;="&amp;'5%5yr-sssv'!$B22,Data!$F$14:$F$785,"&gt;"&amp;'5%5yr-sssv'!K$1,Data!$F$14:$F$785,"&lt;="&amp;'5%5yr-sssv'!K$2)</f>
        <v>4</v>
      </c>
      <c r="L22" s="41">
        <f ca="1">COUNTIFS(Data!$E$14:$E$785,"&gt;"&amp;'5%5yr-sssv'!$E$5,Data!$N$14:$N$785,"&gt;"&amp;'5%5yr-sssv'!$A22,Data!$N$14:$N$785,"&lt;="&amp;'5%5yr-sssv'!$B22,Data!$F$14:$F$785,"&gt;"&amp;'5%5yr-sssv'!L$1,Data!$F$14:$F$785,"&lt;="&amp;'5%5yr-sssv'!L$2)</f>
        <v>12</v>
      </c>
      <c r="M22" s="41">
        <f ca="1">COUNTIFS(Data!$E$14:$E$785,"&gt;"&amp;'5%5yr-sssv'!$E$5,Data!$N$14:$N$785,"&gt;"&amp;'5%5yr-sssv'!$A22,Data!$N$14:$N$785,"&lt;="&amp;'5%5yr-sssv'!$B22,Data!$F$14:$F$785,"&gt;"&amp;'5%5yr-sssv'!M$1,Data!$F$14:$F$785,"&lt;="&amp;'5%5yr-sssv'!M$2)</f>
        <v>10</v>
      </c>
    </row>
    <row r="23" spans="1:15" x14ac:dyDescent="0.25">
      <c r="D23" s="13"/>
      <c r="E23" s="12" t="s">
        <v>107</v>
      </c>
      <c r="F23" s="43">
        <f ca="1">COUNTIFS(Data!$N$14:$N$785,"&gt;"&amp;'5%5yr-sssv'!$A22,Data!$N$14:$N$785,"&lt;="&amp;'5%5yr-sssv'!$B22,Data!$F$14:$F$785,"&gt;"&amp;'5%5yr-sssv'!F$1,Data!$F$14:$F$785,"&lt;="&amp;'5%5yr-sssv'!F$2)</f>
        <v>4</v>
      </c>
      <c r="G23" s="43">
        <f ca="1">COUNTIFS(Data!$N$14:$N$785,"&gt;"&amp;'5%5yr-sssv'!$A22,Data!$N$14:$N$785,"&lt;="&amp;'5%5yr-sssv'!$B22,Data!$F$14:$F$785,"&gt;"&amp;'5%5yr-sssv'!G$1,Data!$F$14:$F$785,"&lt;="&amp;'5%5yr-sssv'!G$2)</f>
        <v>4</v>
      </c>
      <c r="H23" s="43">
        <f ca="1">COUNTIFS(Data!$N$14:$N$785,"&gt;"&amp;'5%5yr-sssv'!$A22,Data!$N$14:$N$785,"&lt;="&amp;'5%5yr-sssv'!$B22,Data!$F$14:$F$785,"&gt;"&amp;'5%5yr-sssv'!H$1,Data!$F$14:$F$785,"&lt;="&amp;'5%5yr-sssv'!H$2)</f>
        <v>4</v>
      </c>
      <c r="I23" s="48">
        <f ca="1">COUNTIFS(Data!$N$14:$N$785,"&gt;"&amp;'5%5yr-sssv'!$A22,Data!$N$14:$N$785,"&lt;="&amp;'5%5yr-sssv'!$B22,Data!$F$14:$F$785,"&gt;"&amp;'5%5yr-sssv'!I$1,Data!$F$14:$F$785,"&lt;="&amp;'5%5yr-sssv'!I$2)</f>
        <v>6</v>
      </c>
      <c r="J23" s="11">
        <f ca="1">COUNTIFS(Data!$N$14:$N$785,"&gt;"&amp;'5%5yr-sssv'!$A22,Data!$N$14:$N$785,"&lt;="&amp;'5%5yr-sssv'!$B22,Data!$F$14:$F$785,"&gt;"&amp;'5%5yr-sssv'!J$1,Data!$F$14:$F$785,"&lt;="&amp;'5%5yr-sssv'!J$2)</f>
        <v>8</v>
      </c>
      <c r="K23" s="11">
        <f ca="1">COUNTIFS(Data!$N$14:$N$785,"&gt;"&amp;'5%5yr-sssv'!$A22,Data!$N$14:$N$785,"&lt;="&amp;'5%5yr-sssv'!$B22,Data!$F$14:$F$785,"&gt;"&amp;'5%5yr-sssv'!K$1,Data!$F$14:$F$785,"&lt;="&amp;'5%5yr-sssv'!K$2)</f>
        <v>8</v>
      </c>
      <c r="L23" s="41">
        <f ca="1">COUNTIFS(Data!$N$14:$N$785,"&gt;"&amp;'5%5yr-sssv'!$A22,Data!$N$14:$N$785,"&lt;="&amp;'5%5yr-sssv'!$B22,Data!$F$14:$F$785,"&gt;"&amp;'5%5yr-sssv'!L$1,Data!$F$14:$F$785,"&lt;="&amp;'5%5yr-sssv'!L$2)</f>
        <v>15</v>
      </c>
      <c r="M23" s="41">
        <f ca="1">COUNTIFS(Data!$N$14:$N$785,"&gt;"&amp;'5%5yr-sssv'!$A22,Data!$N$14:$N$785,"&lt;="&amp;'5%5yr-sssv'!$B22,Data!$F$14:$F$785,"&gt;"&amp;'5%5yr-sssv'!M$1,Data!$F$14:$F$785,"&lt;="&amp;'5%5yr-sssv'!M$2)</f>
        <v>11</v>
      </c>
    </row>
    <row r="24" spans="1:15" x14ac:dyDescent="0.25">
      <c r="D24" s="13"/>
      <c r="E24" s="12" t="s">
        <v>86</v>
      </c>
      <c r="F24" s="39">
        <f t="shared" ref="F24:M24" ca="1" si="4">IFERROR(F22/F23,"--")</f>
        <v>0.75</v>
      </c>
      <c r="G24" s="39">
        <f t="shared" ca="1" si="4"/>
        <v>0.25</v>
      </c>
      <c r="H24" s="39">
        <f t="shared" ca="1" si="4"/>
        <v>0</v>
      </c>
      <c r="I24" s="49">
        <f t="shared" ca="1" si="4"/>
        <v>0.16666666666666666</v>
      </c>
      <c r="J24" s="14">
        <f t="shared" ca="1" si="4"/>
        <v>0.5</v>
      </c>
      <c r="K24" s="14">
        <f t="shared" ca="1" si="4"/>
        <v>0.5</v>
      </c>
      <c r="L24" s="42">
        <f t="shared" ca="1" si="4"/>
        <v>0.8</v>
      </c>
      <c r="M24" s="42">
        <f t="shared" ca="1" si="4"/>
        <v>0.90909090909090906</v>
      </c>
      <c r="N24" s="14"/>
      <c r="O24" s="14"/>
    </row>
    <row r="25" spans="1:15" x14ac:dyDescent="0.25">
      <c r="A25" s="13"/>
      <c r="B25" s="13"/>
      <c r="C25" s="13"/>
      <c r="D25" s="13"/>
      <c r="E25" s="12"/>
    </row>
    <row r="26" spans="1:15" x14ac:dyDescent="0.25">
      <c r="A26" s="13">
        <f ca="1">OFFSET(Data!$N$3,((ROW(A21)-1)/4),)</f>
        <v>4.1421054545380569</v>
      </c>
      <c r="B26" s="13">
        <f ca="1">OFFSET(Data!$N$4,((ROW(A21)-1)/4),)</f>
        <v>5.7632273131154772</v>
      </c>
      <c r="C26" s="13">
        <f ca="1">COUNTIFS(Data!N$14:N$785,"&gt;="&amp;A26,Data!N$14:N$785,"&lt;"&amp;B26)</f>
        <v>78</v>
      </c>
      <c r="D26" s="13">
        <f ca="1">AVERAGEIFS(Data!N$14:N$785,Data!N$14:N$785,"&gt;="&amp;A26,Data!N$14:N$785,"&lt;"&amp;B26)</f>
        <v>5.2065761628278073</v>
      </c>
      <c r="E26" s="12" t="s">
        <v>129</v>
      </c>
      <c r="F26" s="48">
        <f ca="1">COUNTIFS(Data!$E$14:$E$785,"&gt;"&amp;'5%5yr-sssv'!$E$5,Data!$N$14:$N$785,"&gt;"&amp;'5%5yr-sssv'!$A26,Data!$N$14:$N$785,"&lt;="&amp;'5%5yr-sssv'!$B26,Data!$F$14:$F$785,"&gt;"&amp;'5%5yr-sssv'!F$1,Data!$F$14:$F$785,"&lt;="&amp;'5%5yr-sssv'!F$2)</f>
        <v>1</v>
      </c>
      <c r="G26" s="48">
        <f ca="1">COUNTIFS(Data!$E$14:$E$785,"&gt;"&amp;'5%5yr-sssv'!$E$5,Data!$N$14:$N$785,"&gt;"&amp;'5%5yr-sssv'!$A26,Data!$N$14:$N$785,"&lt;="&amp;'5%5yr-sssv'!$B26,Data!$F$14:$F$785,"&gt;"&amp;'5%5yr-sssv'!G$1,Data!$F$14:$F$785,"&lt;="&amp;'5%5yr-sssv'!G$2)</f>
        <v>2</v>
      </c>
      <c r="H26" s="48">
        <f ca="1">COUNTIFS(Data!$E$14:$E$785,"&gt;"&amp;'5%5yr-sssv'!$E$5,Data!$N$14:$N$785,"&gt;"&amp;'5%5yr-sssv'!$A26,Data!$N$14:$N$785,"&lt;="&amp;'5%5yr-sssv'!$B26,Data!$F$14:$F$785,"&gt;"&amp;'5%5yr-sssv'!H$1,Data!$F$14:$F$785,"&lt;="&amp;'5%5yr-sssv'!H$2)</f>
        <v>1</v>
      </c>
      <c r="I26" s="48">
        <f ca="1">COUNTIFS(Data!$E$14:$E$785,"&gt;"&amp;'5%5yr-sssv'!$E$5,Data!$N$14:$N$785,"&gt;"&amp;'5%5yr-sssv'!$A26,Data!$N$14:$N$785,"&lt;="&amp;'5%5yr-sssv'!$B26,Data!$F$14:$F$785,"&gt;"&amp;'5%5yr-sssv'!I$1,Data!$F$14:$F$785,"&lt;="&amp;'5%5yr-sssv'!I$2)</f>
        <v>1</v>
      </c>
      <c r="J26" s="44">
        <f ca="1">COUNTIFS(Data!$E$14:$E$785,"&gt;"&amp;'5%5yr-sssv'!$E$5,Data!$N$14:$N$785,"&gt;"&amp;'5%5yr-sssv'!$A26,Data!$N$14:$N$785,"&lt;="&amp;'5%5yr-sssv'!$B26,Data!$F$14:$F$785,"&gt;"&amp;'5%5yr-sssv'!J$1,Data!$F$14:$F$785,"&lt;="&amp;'5%5yr-sssv'!J$2)</f>
        <v>6</v>
      </c>
      <c r="K26" s="11">
        <f ca="1">COUNTIFS(Data!$E$14:$E$785,"&gt;"&amp;'5%5yr-sssv'!$E$5,Data!$N$14:$N$785,"&gt;"&amp;'5%5yr-sssv'!$A26,Data!$N$14:$N$785,"&lt;="&amp;'5%5yr-sssv'!$B26,Data!$F$14:$F$785,"&gt;"&amp;'5%5yr-sssv'!K$1,Data!$F$14:$F$785,"&lt;="&amp;'5%5yr-sssv'!K$2)</f>
        <v>3</v>
      </c>
      <c r="L26" s="43">
        <f ca="1">COUNTIFS(Data!$E$14:$E$785,"&gt;"&amp;'5%5yr-sssv'!$E$5,Data!$N$14:$N$785,"&gt;"&amp;'5%5yr-sssv'!$A26,Data!$N$14:$N$785,"&lt;="&amp;'5%5yr-sssv'!$B26,Data!$F$14:$F$785,"&gt;"&amp;'5%5yr-sssv'!L$1,Data!$F$14:$F$785,"&lt;="&amp;'5%5yr-sssv'!L$2)</f>
        <v>4</v>
      </c>
      <c r="M26" s="43">
        <f ca="1">COUNTIFS(Data!$E$14:$E$785,"&gt;"&amp;'5%5yr-sssv'!$E$5,Data!$N$14:$N$785,"&gt;"&amp;'5%5yr-sssv'!$A26,Data!$N$14:$N$785,"&lt;="&amp;'5%5yr-sssv'!$B26,Data!$F$14:$F$785,"&gt;"&amp;'5%5yr-sssv'!M$1,Data!$F$14:$F$785,"&lt;="&amp;'5%5yr-sssv'!M$2)</f>
        <v>2</v>
      </c>
    </row>
    <row r="27" spans="1:15" x14ac:dyDescent="0.25">
      <c r="D27" s="13"/>
      <c r="E27" s="12" t="s">
        <v>107</v>
      </c>
      <c r="F27" s="48">
        <f ca="1">COUNTIFS(Data!$N$14:$N$785,"&gt;"&amp;'5%5yr-sssv'!$A26,Data!$N$14:$N$785,"&lt;="&amp;'5%5yr-sssv'!$B26,Data!$F$14:$F$785,"&gt;"&amp;'5%5yr-sssv'!F$1,Data!$F$14:$F$785,"&lt;="&amp;'5%5yr-sssv'!F$2)</f>
        <v>7</v>
      </c>
      <c r="G27" s="48">
        <f ca="1">COUNTIFS(Data!$N$14:$N$785,"&gt;"&amp;'5%5yr-sssv'!$A26,Data!$N$14:$N$785,"&lt;="&amp;'5%5yr-sssv'!$B26,Data!$F$14:$F$785,"&gt;"&amp;'5%5yr-sssv'!G$1,Data!$F$14:$F$785,"&lt;="&amp;'5%5yr-sssv'!G$2)</f>
        <v>21</v>
      </c>
      <c r="H27" s="48">
        <f ca="1">COUNTIFS(Data!$N$14:$N$785,"&gt;"&amp;'5%5yr-sssv'!$A26,Data!$N$14:$N$785,"&lt;="&amp;'5%5yr-sssv'!$B26,Data!$F$14:$F$785,"&gt;"&amp;'5%5yr-sssv'!H$1,Data!$F$14:$F$785,"&lt;="&amp;'5%5yr-sssv'!H$2)</f>
        <v>13</v>
      </c>
      <c r="I27" s="48">
        <f ca="1">COUNTIFS(Data!$N$14:$N$785,"&gt;"&amp;'5%5yr-sssv'!$A26,Data!$N$14:$N$785,"&lt;="&amp;'5%5yr-sssv'!$B26,Data!$F$14:$F$785,"&gt;"&amp;'5%5yr-sssv'!I$1,Data!$F$14:$F$785,"&lt;="&amp;'5%5yr-sssv'!I$2)</f>
        <v>5</v>
      </c>
      <c r="J27" s="44">
        <f ca="1">COUNTIFS(Data!$N$14:$N$785,"&gt;"&amp;'5%5yr-sssv'!$A26,Data!$N$14:$N$785,"&lt;="&amp;'5%5yr-sssv'!$B26,Data!$F$14:$F$785,"&gt;"&amp;'5%5yr-sssv'!J$1,Data!$F$14:$F$785,"&lt;="&amp;'5%5yr-sssv'!J$2)</f>
        <v>10</v>
      </c>
      <c r="K27" s="11">
        <f ca="1">COUNTIFS(Data!$N$14:$N$785,"&gt;"&amp;'5%5yr-sssv'!$A26,Data!$N$14:$N$785,"&lt;="&amp;'5%5yr-sssv'!$B26,Data!$F$14:$F$785,"&gt;"&amp;'5%5yr-sssv'!K$1,Data!$F$14:$F$785,"&lt;="&amp;'5%5yr-sssv'!K$2)</f>
        <v>6</v>
      </c>
      <c r="L27" s="43">
        <f ca="1">COUNTIFS(Data!$N$14:$N$785,"&gt;"&amp;'5%5yr-sssv'!$A26,Data!$N$14:$N$785,"&lt;="&amp;'5%5yr-sssv'!$B26,Data!$F$14:$F$785,"&gt;"&amp;'5%5yr-sssv'!L$1,Data!$F$14:$F$785,"&lt;="&amp;'5%5yr-sssv'!L$2)</f>
        <v>4</v>
      </c>
      <c r="M27" s="43">
        <f ca="1">COUNTIFS(Data!$N$14:$N$785,"&gt;"&amp;'5%5yr-sssv'!$A26,Data!$N$14:$N$785,"&lt;="&amp;'5%5yr-sssv'!$B26,Data!$F$14:$F$785,"&gt;"&amp;'5%5yr-sssv'!M$1,Data!$F$14:$F$785,"&lt;="&amp;'5%5yr-sssv'!M$2)</f>
        <v>2</v>
      </c>
    </row>
    <row r="28" spans="1:15" x14ac:dyDescent="0.25">
      <c r="D28" s="13"/>
      <c r="E28" s="12" t="s">
        <v>86</v>
      </c>
      <c r="F28" s="49">
        <f t="shared" ref="F28:M28" ca="1" si="5">IFERROR(F26/F27,"--")</f>
        <v>0.14285714285714285</v>
      </c>
      <c r="G28" s="49">
        <f t="shared" ca="1" si="5"/>
        <v>9.5238095238095233E-2</v>
      </c>
      <c r="H28" s="49">
        <f t="shared" ca="1" si="5"/>
        <v>7.6923076923076927E-2</v>
      </c>
      <c r="I28" s="49">
        <f t="shared" ca="1" si="5"/>
        <v>0.2</v>
      </c>
      <c r="J28" s="45">
        <f t="shared" ca="1" si="5"/>
        <v>0.6</v>
      </c>
      <c r="K28" s="14">
        <f t="shared" ca="1" si="5"/>
        <v>0.5</v>
      </c>
      <c r="L28" s="39">
        <f t="shared" ca="1" si="5"/>
        <v>1</v>
      </c>
      <c r="M28" s="39">
        <f t="shared" ca="1" si="5"/>
        <v>1</v>
      </c>
      <c r="N28" s="14"/>
      <c r="O28" s="14"/>
    </row>
    <row r="29" spans="1:15" x14ac:dyDescent="0.25">
      <c r="A29" s="13"/>
      <c r="B29" s="13"/>
      <c r="C29" s="13"/>
      <c r="D29" s="13"/>
      <c r="E29" s="12"/>
    </row>
    <row r="30" spans="1:15" x14ac:dyDescent="0.25">
      <c r="A30" s="13">
        <f ca="1">OFFSET(Data!$N$3,((ROW(A25)-1)/4),)</f>
        <v>5.7632273131154772</v>
      </c>
      <c r="B30" s="13">
        <f ca="1">OFFSET(Data!$N$4,((ROW(A25)-1)/4),)</f>
        <v>6.8348329323190944</v>
      </c>
      <c r="C30" s="13">
        <f ca="1">COUNTIFS(Data!N$14:N$785,"&gt;="&amp;A30,Data!N$14:N$785,"&lt;"&amp;B30)</f>
        <v>77</v>
      </c>
      <c r="D30" s="13">
        <f ca="1">AVERAGEIFS(Data!N$14:N$785,Data!N$14:N$785,"&gt;="&amp;A30,Data!N$14:N$785,"&lt;"&amp;B30)</f>
        <v>6.2773576675648419</v>
      </c>
      <c r="E30" s="12" t="s">
        <v>129</v>
      </c>
      <c r="F30" s="48">
        <f ca="1">COUNTIFS(Data!$E$14:$E$785,"&gt;"&amp;'5%5yr-sssv'!$E$5,Data!$N$14:$N$785,"&gt;"&amp;'5%5yr-sssv'!$A30,Data!$N$14:$N$785,"&lt;="&amp;'5%5yr-sssv'!$B30,Data!$F$14:$F$785,"&gt;"&amp;'5%5yr-sssv'!F$1,Data!$F$14:$F$785,"&lt;="&amp;'5%5yr-sssv'!F$2)</f>
        <v>1</v>
      </c>
      <c r="G30" s="46">
        <f ca="1">COUNTIFS(Data!$E$14:$E$785,"&gt;"&amp;'5%5yr-sssv'!$E$5,Data!$N$14:$N$785,"&gt;"&amp;'5%5yr-sssv'!$A30,Data!$N$14:$N$785,"&lt;="&amp;'5%5yr-sssv'!$B30,Data!$F$14:$F$785,"&gt;"&amp;'5%5yr-sssv'!G$1,Data!$F$14:$F$785,"&lt;="&amp;'5%5yr-sssv'!G$2)</f>
        <v>4</v>
      </c>
      <c r="H30" s="46">
        <f ca="1">COUNTIFS(Data!$E$14:$E$785,"&gt;"&amp;'5%5yr-sssv'!$E$5,Data!$N$14:$N$785,"&gt;"&amp;'5%5yr-sssv'!$A30,Data!$N$14:$N$785,"&lt;="&amp;'5%5yr-sssv'!$B30,Data!$F$14:$F$785,"&gt;"&amp;'5%5yr-sssv'!H$1,Data!$F$14:$F$785,"&lt;="&amp;'5%5yr-sssv'!H$2)</f>
        <v>3</v>
      </c>
      <c r="I30" s="48">
        <f ca="1">COUNTIFS(Data!$E$14:$E$785,"&gt;"&amp;'5%5yr-sssv'!$E$5,Data!$N$14:$N$785,"&gt;"&amp;'5%5yr-sssv'!$A30,Data!$N$14:$N$785,"&lt;="&amp;'5%5yr-sssv'!$B30,Data!$F$14:$F$785,"&gt;"&amp;'5%5yr-sssv'!I$1,Data!$F$14:$F$785,"&lt;="&amp;'5%5yr-sssv'!I$2)</f>
        <v>1</v>
      </c>
      <c r="J30" s="48">
        <f ca="1">COUNTIFS(Data!$E$14:$E$785,"&gt;"&amp;'5%5yr-sssv'!$E$5,Data!$N$14:$N$785,"&gt;"&amp;'5%5yr-sssv'!$A30,Data!$N$14:$N$785,"&lt;="&amp;'5%5yr-sssv'!$B30,Data!$F$14:$F$785,"&gt;"&amp;'5%5yr-sssv'!J$1,Data!$F$14:$F$785,"&lt;="&amp;'5%5yr-sssv'!J$2)</f>
        <v>0</v>
      </c>
      <c r="K30" s="43">
        <f ca="1">COUNTIFS(Data!$E$14:$E$785,"&gt;"&amp;'5%5yr-sssv'!$E$5,Data!$N$14:$N$785,"&gt;"&amp;'5%5yr-sssv'!$A30,Data!$N$14:$N$785,"&lt;="&amp;'5%5yr-sssv'!$B30,Data!$F$14:$F$785,"&gt;"&amp;'5%5yr-sssv'!K$1,Data!$F$14:$F$785,"&lt;="&amp;'5%5yr-sssv'!K$2)</f>
        <v>1</v>
      </c>
      <c r="L30" s="11">
        <f ca="1">COUNTIFS(Data!$E$14:$E$785,"&gt;"&amp;'5%5yr-sssv'!$E$5,Data!$N$14:$N$785,"&gt;"&amp;'5%5yr-sssv'!$A30,Data!$N$14:$N$785,"&lt;="&amp;'5%5yr-sssv'!$B30,Data!$F$14:$F$785,"&gt;"&amp;'5%5yr-sssv'!L$1,Data!$F$14:$F$785,"&lt;="&amp;'5%5yr-sssv'!L$2)</f>
        <v>3</v>
      </c>
      <c r="M30" s="43">
        <f ca="1">COUNTIFS(Data!$E$14:$E$785,"&gt;"&amp;'5%5yr-sssv'!$E$5,Data!$N$14:$N$785,"&gt;"&amp;'5%5yr-sssv'!$A30,Data!$N$14:$N$785,"&lt;="&amp;'5%5yr-sssv'!$B30,Data!$F$14:$F$785,"&gt;"&amp;'5%5yr-sssv'!M$1,Data!$F$14:$F$785,"&lt;="&amp;'5%5yr-sssv'!M$2)</f>
        <v>2</v>
      </c>
    </row>
    <row r="31" spans="1:15" x14ac:dyDescent="0.25">
      <c r="D31" s="13"/>
      <c r="E31" s="12" t="s">
        <v>107</v>
      </c>
      <c r="F31" s="48">
        <f ca="1">COUNTIFS(Data!$N$14:$N$785,"&gt;"&amp;'5%5yr-sssv'!$A30,Data!$N$14:$N$785,"&lt;="&amp;'5%5yr-sssv'!$B30,Data!$F$14:$F$785,"&gt;"&amp;'5%5yr-sssv'!F$1,Data!$F$14:$F$785,"&lt;="&amp;'5%5yr-sssv'!F$2)</f>
        <v>9</v>
      </c>
      <c r="G31" s="46">
        <f ca="1">COUNTIFS(Data!$N$14:$N$785,"&gt;"&amp;'5%5yr-sssv'!$A30,Data!$N$14:$N$785,"&lt;="&amp;'5%5yr-sssv'!$B30,Data!$F$14:$F$785,"&gt;"&amp;'5%5yr-sssv'!G$1,Data!$F$14:$F$785,"&lt;="&amp;'5%5yr-sssv'!G$2)</f>
        <v>13</v>
      </c>
      <c r="H31" s="46">
        <f ca="1">COUNTIFS(Data!$N$14:$N$785,"&gt;"&amp;'5%5yr-sssv'!$A30,Data!$N$14:$N$785,"&lt;="&amp;'5%5yr-sssv'!$B30,Data!$F$14:$F$785,"&gt;"&amp;'5%5yr-sssv'!H$1,Data!$F$14:$F$785,"&lt;="&amp;'5%5yr-sssv'!H$2)</f>
        <v>11</v>
      </c>
      <c r="I31" s="48">
        <f ca="1">COUNTIFS(Data!$N$14:$N$785,"&gt;"&amp;'5%5yr-sssv'!$A30,Data!$N$14:$N$785,"&lt;="&amp;'5%5yr-sssv'!$B30,Data!$F$14:$F$785,"&gt;"&amp;'5%5yr-sssv'!I$1,Data!$F$14:$F$785,"&lt;="&amp;'5%5yr-sssv'!I$2)</f>
        <v>7</v>
      </c>
      <c r="J31" s="48">
        <f ca="1">COUNTIFS(Data!$N$14:$N$785,"&gt;"&amp;'5%5yr-sssv'!$A30,Data!$N$14:$N$785,"&lt;="&amp;'5%5yr-sssv'!$B30,Data!$F$14:$F$785,"&gt;"&amp;'5%5yr-sssv'!J$1,Data!$F$14:$F$785,"&lt;="&amp;'5%5yr-sssv'!J$2)</f>
        <v>8</v>
      </c>
      <c r="K31" s="43">
        <f ca="1">COUNTIFS(Data!$N$14:$N$785,"&gt;"&amp;'5%5yr-sssv'!$A30,Data!$N$14:$N$785,"&lt;="&amp;'5%5yr-sssv'!$B30,Data!$F$14:$F$785,"&gt;"&amp;'5%5yr-sssv'!K$1,Data!$F$14:$F$785,"&lt;="&amp;'5%5yr-sssv'!K$2)</f>
        <v>2</v>
      </c>
      <c r="L31" s="11">
        <f ca="1">COUNTIFS(Data!$N$14:$N$785,"&gt;"&amp;'5%5yr-sssv'!$A30,Data!$N$14:$N$785,"&lt;="&amp;'5%5yr-sssv'!$B30,Data!$F$14:$F$785,"&gt;"&amp;'5%5yr-sssv'!L$1,Data!$F$14:$F$785,"&lt;="&amp;'5%5yr-sssv'!L$2)</f>
        <v>6</v>
      </c>
      <c r="M31" s="43">
        <f ca="1">COUNTIFS(Data!$N$14:$N$785,"&gt;"&amp;'5%5yr-sssv'!$A30,Data!$N$14:$N$785,"&lt;="&amp;'5%5yr-sssv'!$B30,Data!$F$14:$F$785,"&gt;"&amp;'5%5yr-sssv'!M$1,Data!$F$14:$F$785,"&lt;="&amp;'5%5yr-sssv'!M$2)</f>
        <v>4</v>
      </c>
    </row>
    <row r="32" spans="1:15" x14ac:dyDescent="0.25">
      <c r="D32" s="13"/>
      <c r="E32" s="12" t="s">
        <v>86</v>
      </c>
      <c r="F32" s="49">
        <f t="shared" ref="F32:M32" ca="1" si="6">IFERROR(F30/F31,"--")</f>
        <v>0.1111111111111111</v>
      </c>
      <c r="G32" s="47">
        <f t="shared" ca="1" si="6"/>
        <v>0.30769230769230771</v>
      </c>
      <c r="H32" s="47">
        <f t="shared" ca="1" si="6"/>
        <v>0.27272727272727271</v>
      </c>
      <c r="I32" s="49">
        <f t="shared" ca="1" si="6"/>
        <v>0.14285714285714285</v>
      </c>
      <c r="J32" s="49">
        <f t="shared" ca="1" si="6"/>
        <v>0</v>
      </c>
      <c r="K32" s="39">
        <f t="shared" ca="1" si="6"/>
        <v>0.5</v>
      </c>
      <c r="L32" s="14">
        <f t="shared" ca="1" si="6"/>
        <v>0.5</v>
      </c>
      <c r="M32" s="39">
        <f t="shared" ca="1" si="6"/>
        <v>0.5</v>
      </c>
      <c r="N32" s="14"/>
      <c r="O32" s="14"/>
    </row>
    <row r="33" spans="1:15" x14ac:dyDescent="0.25">
      <c r="A33" s="13"/>
      <c r="B33" s="13"/>
      <c r="C33" s="13"/>
      <c r="D33" s="13"/>
      <c r="E33" s="12"/>
    </row>
    <row r="34" spans="1:15" x14ac:dyDescent="0.25">
      <c r="A34" s="13">
        <f ca="1">OFFSET(Data!$N$3,((ROW(A29)-1)/4),)</f>
        <v>6.8348329323190944</v>
      </c>
      <c r="B34" s="13">
        <f ca="1">OFFSET(Data!$N$4,((ROW(A29)-1)/4),)</f>
        <v>7.8895391341096062</v>
      </c>
      <c r="C34" s="13">
        <f ca="1">COUNTIFS(Data!N$14:N$785,"&gt;="&amp;A34,Data!N$14:N$785,"&lt;"&amp;B34)</f>
        <v>77</v>
      </c>
      <c r="D34" s="13">
        <f ca="1">AVERAGEIFS(Data!N$14:N$785,Data!N$14:N$785,"&gt;="&amp;A34,Data!N$14:N$785,"&lt;"&amp;B34)</f>
        <v>7.2938812201186032</v>
      </c>
      <c r="E34" s="12" t="s">
        <v>129</v>
      </c>
      <c r="F34" s="48">
        <f ca="1">COUNTIFS(Data!$E$14:$E$785,"&gt;"&amp;'5%5yr-sssv'!$E$5,Data!$N$14:$N$785,"&gt;"&amp;'5%5yr-sssv'!$A34,Data!$N$14:$N$785,"&lt;="&amp;'5%5yr-sssv'!$B34,Data!$F$14:$F$785,"&gt;"&amp;'5%5yr-sssv'!F$1,Data!$F$14:$F$785,"&lt;="&amp;'5%5yr-sssv'!F$2)</f>
        <v>0</v>
      </c>
      <c r="G34" s="48">
        <f ca="1">COUNTIFS(Data!$E$14:$E$785,"&gt;"&amp;'5%5yr-sssv'!$E$5,Data!$N$14:$N$785,"&gt;"&amp;'5%5yr-sssv'!$A34,Data!$N$14:$N$785,"&lt;="&amp;'5%5yr-sssv'!$B34,Data!$F$14:$F$785,"&gt;"&amp;'5%5yr-sssv'!G$1,Data!$F$14:$F$785,"&lt;="&amp;'5%5yr-sssv'!G$2)</f>
        <v>0</v>
      </c>
      <c r="H34" s="48">
        <f ca="1">COUNTIFS(Data!$E$14:$E$785,"&gt;"&amp;'5%5yr-sssv'!$E$5,Data!$N$14:$N$785,"&gt;"&amp;'5%5yr-sssv'!$A34,Data!$N$14:$N$785,"&lt;="&amp;'5%5yr-sssv'!$B34,Data!$F$14:$F$785,"&gt;"&amp;'5%5yr-sssv'!H$1,Data!$F$14:$F$785,"&lt;="&amp;'5%5yr-sssv'!H$2)</f>
        <v>2</v>
      </c>
      <c r="I34" s="46">
        <f ca="1">COUNTIFS(Data!$E$14:$E$785,"&gt;"&amp;'5%5yr-sssv'!$E$5,Data!$N$14:$N$785,"&gt;"&amp;'5%5yr-sssv'!$A34,Data!$N$14:$N$785,"&lt;="&amp;'5%5yr-sssv'!$B34,Data!$F$14:$F$785,"&gt;"&amp;'5%5yr-sssv'!I$1,Data!$F$14:$F$785,"&lt;="&amp;'5%5yr-sssv'!I$2)</f>
        <v>5</v>
      </c>
      <c r="J34" s="48">
        <f ca="1">COUNTIFS(Data!$E$14:$E$785,"&gt;"&amp;'5%5yr-sssv'!$E$5,Data!$N$14:$N$785,"&gt;"&amp;'5%5yr-sssv'!$A34,Data!$N$14:$N$785,"&lt;="&amp;'5%5yr-sssv'!$B34,Data!$F$14:$F$785,"&gt;"&amp;'5%5yr-sssv'!J$1,Data!$F$14:$F$785,"&lt;="&amp;'5%5yr-sssv'!J$2)</f>
        <v>1</v>
      </c>
      <c r="K34" s="46">
        <f ca="1">COUNTIFS(Data!$E$14:$E$785,"&gt;"&amp;'5%5yr-sssv'!$E$5,Data!$N$14:$N$785,"&gt;"&amp;'5%5yr-sssv'!$A34,Data!$N$14:$N$785,"&lt;="&amp;'5%5yr-sssv'!$B34,Data!$F$14:$F$785,"&gt;"&amp;'5%5yr-sssv'!K$1,Data!$F$14:$F$785,"&lt;="&amp;'5%5yr-sssv'!K$2)</f>
        <v>3</v>
      </c>
      <c r="L34" s="43">
        <f ca="1">COUNTIFS(Data!$E$14:$E$785,"&gt;"&amp;'5%5yr-sssv'!$E$5,Data!$N$14:$N$785,"&gt;"&amp;'5%5yr-sssv'!$A34,Data!$N$14:$N$785,"&lt;="&amp;'5%5yr-sssv'!$B34,Data!$F$14:$F$785,"&gt;"&amp;'5%5yr-sssv'!L$1,Data!$F$14:$F$785,"&lt;="&amp;'5%5yr-sssv'!L$2)</f>
        <v>1</v>
      </c>
      <c r="M34" s="43">
        <f ca="1">COUNTIFS(Data!$E$14:$E$785,"&gt;"&amp;'5%5yr-sssv'!$E$5,Data!$N$14:$N$785,"&gt;"&amp;'5%5yr-sssv'!$A34,Data!$N$14:$N$785,"&lt;="&amp;'5%5yr-sssv'!$B34,Data!$F$14:$F$785,"&gt;"&amp;'5%5yr-sssv'!M$1,Data!$F$14:$F$785,"&lt;="&amp;'5%5yr-sssv'!M$2)</f>
        <v>1</v>
      </c>
    </row>
    <row r="35" spans="1:15" x14ac:dyDescent="0.25">
      <c r="D35" s="13"/>
      <c r="E35" s="12" t="s">
        <v>107</v>
      </c>
      <c r="F35" s="48">
        <f ca="1">COUNTIFS(Data!$N$14:$N$785,"&gt;"&amp;'5%5yr-sssv'!$A34,Data!$N$14:$N$785,"&lt;="&amp;'5%5yr-sssv'!$B34,Data!$F$14:$F$785,"&gt;"&amp;'5%5yr-sssv'!F$1,Data!$F$14:$F$785,"&lt;="&amp;'5%5yr-sssv'!F$2)</f>
        <v>6</v>
      </c>
      <c r="G35" s="48">
        <f ca="1">COUNTIFS(Data!$N$14:$N$785,"&gt;"&amp;'5%5yr-sssv'!$A34,Data!$N$14:$N$785,"&lt;="&amp;'5%5yr-sssv'!$B34,Data!$F$14:$F$785,"&gt;"&amp;'5%5yr-sssv'!G$1,Data!$F$14:$F$785,"&lt;="&amp;'5%5yr-sssv'!G$2)</f>
        <v>14</v>
      </c>
      <c r="H35" s="48">
        <f ca="1">COUNTIFS(Data!$N$14:$N$785,"&gt;"&amp;'5%5yr-sssv'!$A34,Data!$N$14:$N$785,"&lt;="&amp;'5%5yr-sssv'!$B34,Data!$F$14:$F$785,"&gt;"&amp;'5%5yr-sssv'!H$1,Data!$F$14:$F$785,"&lt;="&amp;'5%5yr-sssv'!H$2)</f>
        <v>14</v>
      </c>
      <c r="I35" s="46">
        <f ca="1">COUNTIFS(Data!$N$14:$N$785,"&gt;"&amp;'5%5yr-sssv'!$A34,Data!$N$14:$N$785,"&lt;="&amp;'5%5yr-sssv'!$B34,Data!$F$14:$F$785,"&gt;"&amp;'5%5yr-sssv'!I$1,Data!$F$14:$F$785,"&lt;="&amp;'5%5yr-sssv'!I$2)</f>
        <v>17</v>
      </c>
      <c r="J35" s="48">
        <f ca="1">COUNTIFS(Data!$N$14:$N$785,"&gt;"&amp;'5%5yr-sssv'!$A34,Data!$N$14:$N$785,"&lt;="&amp;'5%5yr-sssv'!$B34,Data!$F$14:$F$785,"&gt;"&amp;'5%5yr-sssv'!J$1,Data!$F$14:$F$785,"&lt;="&amp;'5%5yr-sssv'!J$2)</f>
        <v>5</v>
      </c>
      <c r="K35" s="46">
        <f ca="1">COUNTIFS(Data!$N$14:$N$785,"&gt;"&amp;'5%5yr-sssv'!$A34,Data!$N$14:$N$785,"&lt;="&amp;'5%5yr-sssv'!$B34,Data!$F$14:$F$785,"&gt;"&amp;'5%5yr-sssv'!K$1,Data!$F$14:$F$785,"&lt;="&amp;'5%5yr-sssv'!K$2)</f>
        <v>7</v>
      </c>
      <c r="L35" s="43">
        <f ca="1">COUNTIFS(Data!$N$14:$N$785,"&gt;"&amp;'5%5yr-sssv'!$A34,Data!$N$14:$N$785,"&lt;="&amp;'5%5yr-sssv'!$B34,Data!$F$14:$F$785,"&gt;"&amp;'5%5yr-sssv'!L$1,Data!$F$14:$F$785,"&lt;="&amp;'5%5yr-sssv'!L$2)</f>
        <v>3</v>
      </c>
      <c r="M35" s="43">
        <f ca="1">COUNTIFS(Data!$N$14:$N$785,"&gt;"&amp;'5%5yr-sssv'!$A34,Data!$N$14:$N$785,"&lt;="&amp;'5%5yr-sssv'!$B34,Data!$F$14:$F$785,"&gt;"&amp;'5%5yr-sssv'!M$1,Data!$F$14:$F$785,"&lt;="&amp;'5%5yr-sssv'!M$2)</f>
        <v>2</v>
      </c>
    </row>
    <row r="36" spans="1:15" x14ac:dyDescent="0.25">
      <c r="D36" s="13"/>
      <c r="E36" s="12" t="s">
        <v>86</v>
      </c>
      <c r="F36" s="49">
        <f t="shared" ref="F36:M36" ca="1" si="7">IFERROR(F34/F35,"--")</f>
        <v>0</v>
      </c>
      <c r="G36" s="49">
        <f t="shared" ca="1" si="7"/>
        <v>0</v>
      </c>
      <c r="H36" s="49">
        <f t="shared" ca="1" si="7"/>
        <v>0.14285714285714285</v>
      </c>
      <c r="I36" s="47">
        <f t="shared" ca="1" si="7"/>
        <v>0.29411764705882354</v>
      </c>
      <c r="J36" s="49">
        <f t="shared" ca="1" si="7"/>
        <v>0.2</v>
      </c>
      <c r="K36" s="47">
        <f t="shared" ca="1" si="7"/>
        <v>0.42857142857142855</v>
      </c>
      <c r="L36" s="39">
        <f t="shared" ca="1" si="7"/>
        <v>0.33333333333333331</v>
      </c>
      <c r="M36" s="39">
        <f t="shared" ca="1" si="7"/>
        <v>0.5</v>
      </c>
      <c r="N36" s="14"/>
      <c r="O36" s="14"/>
    </row>
    <row r="37" spans="1:15" x14ac:dyDescent="0.25">
      <c r="A37" s="13"/>
      <c r="B37" s="13"/>
      <c r="C37" s="13"/>
      <c r="D37" s="13"/>
      <c r="E37" s="12"/>
    </row>
    <row r="38" spans="1:15" x14ac:dyDescent="0.25">
      <c r="D38" s="13"/>
      <c r="E38" s="12"/>
      <c r="F38" s="14"/>
      <c r="G38" s="14"/>
      <c r="H38" s="14"/>
      <c r="I38" s="14"/>
      <c r="J38" s="14"/>
      <c r="K38" s="14"/>
      <c r="L38" s="14"/>
      <c r="M38" s="14"/>
      <c r="N38" s="14"/>
    </row>
    <row r="39" spans="1:15" x14ac:dyDescent="0.25">
      <c r="A39" s="16" t="s">
        <v>90</v>
      </c>
      <c r="B39" s="16" t="s">
        <v>91</v>
      </c>
      <c r="C39" s="16" t="s">
        <v>96</v>
      </c>
      <c r="D39" s="13"/>
      <c r="E39" s="12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x14ac:dyDescent="0.25">
      <c r="A40" s="17">
        <f>I70</f>
        <v>-6.5724601764065957E-2</v>
      </c>
      <c r="B40" s="17">
        <f>I71</f>
        <v>2.1512451825513756</v>
      </c>
      <c r="C40" s="17">
        <f>I69</f>
        <v>0.46555582288447805</v>
      </c>
      <c r="D40" s="13"/>
      <c r="E40" s="11" t="s">
        <v>95</v>
      </c>
      <c r="F40" s="13">
        <f ca="1">SUM(F43:F106)</f>
        <v>0.8616643336075136</v>
      </c>
      <c r="G40" s="14"/>
      <c r="H40" s="14"/>
      <c r="I40" s="14"/>
      <c r="J40" s="14"/>
      <c r="K40" s="14"/>
      <c r="L40" s="14"/>
      <c r="M40" s="14"/>
      <c r="N40" s="14"/>
      <c r="O40" s="14"/>
    </row>
    <row r="42" spans="1:15" x14ac:dyDescent="0.25">
      <c r="A42" s="16" t="s">
        <v>87</v>
      </c>
      <c r="B42" s="16" t="s">
        <v>88</v>
      </c>
      <c r="C42" s="16" t="s">
        <v>92</v>
      </c>
      <c r="D42" s="16" t="s">
        <v>89</v>
      </c>
      <c r="E42" s="16" t="s">
        <v>93</v>
      </c>
      <c r="F42" s="16" t="s">
        <v>94</v>
      </c>
    </row>
    <row r="43" spans="1:15" x14ac:dyDescent="0.25">
      <c r="A43" s="13">
        <f ca="1">D$6</f>
        <v>0.4039494497522152</v>
      </c>
      <c r="B43" s="30">
        <f ca="1">OFFSET($F$4,0,ROW(A1)-1)</f>
        <v>1.1606717838905437E-2</v>
      </c>
      <c r="C43" s="14">
        <f ca="1">A43*$A$40+B43*$B$40+$C$40</f>
        <v>0.46397530200287856</v>
      </c>
      <c r="D43" s="14">
        <f ca="1">OFFSET($F$8,0,ROW(A1)-1)</f>
        <v>0.95238095238095233</v>
      </c>
      <c r="E43" s="13">
        <f t="shared" ref="E43:E87" ca="1" si="8">IFERROR(C43-D43,0)</f>
        <v>-0.48840565037807376</v>
      </c>
      <c r="F43" s="13">
        <f ca="1">E43^2</f>
        <v>0.23854007932122923</v>
      </c>
    </row>
    <row r="44" spans="1:15" x14ac:dyDescent="0.25">
      <c r="A44" s="13">
        <f t="shared" ref="A44:A48" ca="1" si="9">D$6</f>
        <v>0.4039494497522152</v>
      </c>
      <c r="B44" s="30">
        <f ca="1">OFFSET($F$4,0,ROW(A2)-1)</f>
        <v>3.9815214318135353E-2</v>
      </c>
      <c r="C44" s="14">
        <f t="shared" ref="C44:C69" ca="1" si="10">A44*$A$40+B44*$B$40+$C$40</f>
        <v>0.52465869416083932</v>
      </c>
      <c r="D44" s="14">
        <v>0.43</v>
      </c>
      <c r="E44" s="13">
        <f t="shared" ca="1" si="8"/>
        <v>9.465869416083933E-2</v>
      </c>
      <c r="F44" s="13">
        <f t="shared" ref="F44:F69" ca="1" si="11">E44^2</f>
        <v>8.9602683802353176E-3</v>
      </c>
    </row>
    <row r="45" spans="1:15" x14ac:dyDescent="0.25">
      <c r="A45" s="13">
        <f t="shared" ca="1" si="9"/>
        <v>0.4039494497522152</v>
      </c>
      <c r="B45" s="30">
        <f ca="1">OFFSET($F$4,0,ROW(A5)-1)</f>
        <v>0.11399665047551526</v>
      </c>
      <c r="C45" s="14">
        <f t="shared" ca="1" si="10"/>
        <v>0.68424115132914531</v>
      </c>
      <c r="D45" s="14">
        <f ca="1">OFFSET($F$8,0,ROW(A5)-1)</f>
        <v>0.83333333333333337</v>
      </c>
      <c r="E45" s="13">
        <f t="shared" ca="1" si="8"/>
        <v>-0.14909218200418806</v>
      </c>
      <c r="F45" s="13">
        <f t="shared" ca="1" si="11"/>
        <v>2.2228478734769935E-2</v>
      </c>
    </row>
    <row r="46" spans="1:15" x14ac:dyDescent="0.25">
      <c r="A46" s="13">
        <f t="shared" ca="1" si="9"/>
        <v>0.4039494497522152</v>
      </c>
      <c r="B46" s="30">
        <f ca="1">OFFSET($F$4,0,ROW(A6)-1)</f>
        <v>0.14412718978499217</v>
      </c>
      <c r="C46" s="14">
        <f t="shared" ca="1" si="10"/>
        <v>0.74905932886633231</v>
      </c>
      <c r="D46" s="14">
        <f ca="1">OFFSET($F$8,0,ROW(A6)-1)</f>
        <v>0.5714285714285714</v>
      </c>
      <c r="E46" s="13">
        <f t="shared" ca="1" si="8"/>
        <v>0.17763075743776091</v>
      </c>
      <c r="F46" s="13">
        <f t="shared" ca="1" si="11"/>
        <v>3.1552685987912651E-2</v>
      </c>
    </row>
    <row r="47" spans="1:15" x14ac:dyDescent="0.25">
      <c r="A47" s="13">
        <f t="shared" ca="1" si="9"/>
        <v>0.4039494497522152</v>
      </c>
      <c r="B47" s="30">
        <f ca="1">OFFSET($F$4,0,ROW(A7)-1)</f>
        <v>0.18164747268895695</v>
      </c>
      <c r="C47" s="14">
        <f t="shared" ca="1" si="10"/>
        <v>0.82977465671145134</v>
      </c>
      <c r="D47" s="14">
        <f ca="1">OFFSET($F$8,0,ROW(A7)-1)</f>
        <v>0.875</v>
      </c>
      <c r="E47" s="13">
        <f t="shared" ca="1" si="8"/>
        <v>-4.5225343288548658E-2</v>
      </c>
      <c r="F47" s="13">
        <f t="shared" ca="1" si="11"/>
        <v>2.0453316755670733E-3</v>
      </c>
    </row>
    <row r="48" spans="1:15" x14ac:dyDescent="0.25">
      <c r="A48" s="13">
        <f t="shared" ca="1" si="9"/>
        <v>0.4039494497522152</v>
      </c>
      <c r="B48" s="30">
        <f ca="1">OFFSET($F$4,0,ROW(A8)-1)</f>
        <v>0.25143223972474288</v>
      </c>
      <c r="C48" s="14">
        <f t="shared" ca="1" si="10"/>
        <v>0.97989880061265588</v>
      </c>
      <c r="D48" s="14">
        <f ca="1">OFFSET($F$8,0,ROW(A8)-1)</f>
        <v>1</v>
      </c>
      <c r="E48" s="13">
        <f t="shared" ca="1" si="8"/>
        <v>-2.0101199387344115E-2</v>
      </c>
      <c r="F48" s="13">
        <f t="shared" ca="1" si="11"/>
        <v>4.0405821680976345E-4</v>
      </c>
    </row>
    <row r="49" spans="1:16" x14ac:dyDescent="0.25">
      <c r="A49" s="13">
        <f t="shared" ref="A49:A55" ca="1" si="12">D$10</f>
        <v>0.73270912394388954</v>
      </c>
      <c r="B49" s="30">
        <v>3.9815214318135353E-2</v>
      </c>
      <c r="C49" s="14">
        <f t="shared" ca="1" si="10"/>
        <v>0.50305109549850746</v>
      </c>
      <c r="D49" s="14">
        <f t="shared" ref="D49:D55" ca="1" si="13">OFFSET($F$12,0,ROW(A2)-1)</f>
        <v>0.4</v>
      </c>
      <c r="E49" s="13">
        <f t="shared" ca="1" si="8"/>
        <v>0.10305109549850744</v>
      </c>
      <c r="F49" s="13">
        <f t="shared" ca="1" si="11"/>
        <v>1.06195282834425E-2</v>
      </c>
    </row>
    <row r="50" spans="1:16" x14ac:dyDescent="0.25">
      <c r="A50" s="13">
        <f t="shared" ca="1" si="12"/>
        <v>0.73270912394388954</v>
      </c>
      <c r="B50" s="30">
        <v>6.1583273935066636E-2</v>
      </c>
      <c r="C50" s="14">
        <f t="shared" ca="1" si="10"/>
        <v>0.54987952888292213</v>
      </c>
      <c r="D50" s="14">
        <f t="shared" ca="1" si="13"/>
        <v>0.5</v>
      </c>
      <c r="E50" s="13">
        <f t="shared" ca="1" si="8"/>
        <v>4.9879528882922131E-2</v>
      </c>
      <c r="F50" s="13">
        <f t="shared" ca="1" si="11"/>
        <v>2.4879674015822629E-3</v>
      </c>
    </row>
    <row r="51" spans="1:16" x14ac:dyDescent="0.25">
      <c r="A51" s="13">
        <f t="shared" ca="1" si="12"/>
        <v>0.73270912394388954</v>
      </c>
      <c r="B51" s="30">
        <v>8.5848493535748124E-2</v>
      </c>
      <c r="C51" s="14">
        <f t="shared" ca="1" si="10"/>
        <v>0.60207996565243938</v>
      </c>
      <c r="D51" s="14">
        <f t="shared" ca="1" si="13"/>
        <v>0.55555555555555558</v>
      </c>
      <c r="E51" s="13">
        <f t="shared" ca="1" si="8"/>
        <v>4.6524410096883795E-2</v>
      </c>
      <c r="F51" s="13">
        <f t="shared" ca="1" si="11"/>
        <v>2.1645207348630229E-3</v>
      </c>
    </row>
    <row r="52" spans="1:16" x14ac:dyDescent="0.25">
      <c r="A52" s="13">
        <f t="shared" ca="1" si="12"/>
        <v>0.73270912394388954</v>
      </c>
      <c r="B52" s="30">
        <v>0.11399665047551526</v>
      </c>
      <c r="C52" s="14">
        <f t="shared" ca="1" si="10"/>
        <v>0.66263355266681345</v>
      </c>
      <c r="D52" s="14">
        <f t="shared" ca="1" si="13"/>
        <v>0.5714285714285714</v>
      </c>
      <c r="E52" s="13">
        <f t="shared" ca="1" si="8"/>
        <v>9.1204981238242055E-2</v>
      </c>
      <c r="F52" s="13">
        <f t="shared" ca="1" si="11"/>
        <v>8.3183486026680853E-3</v>
      </c>
    </row>
    <row r="53" spans="1:16" x14ac:dyDescent="0.25">
      <c r="A53" s="13">
        <f t="shared" ca="1" si="12"/>
        <v>0.73270912394388954</v>
      </c>
      <c r="B53" s="30">
        <v>0.14412718978499217</v>
      </c>
      <c r="C53" s="14">
        <f t="shared" ca="1" si="10"/>
        <v>0.72745173020400045</v>
      </c>
      <c r="D53" s="14">
        <f t="shared" ca="1" si="13"/>
        <v>0.66666666666666663</v>
      </c>
      <c r="E53" s="13">
        <f t="shared" ca="1" si="8"/>
        <v>6.0785063537333817E-2</v>
      </c>
      <c r="F53" s="13">
        <f t="shared" ca="1" si="11"/>
        <v>3.6948239492377091E-3</v>
      </c>
      <c r="H53" t="s">
        <v>97</v>
      </c>
      <c r="I53"/>
      <c r="J53"/>
      <c r="K53"/>
      <c r="L53"/>
      <c r="M53"/>
      <c r="N53"/>
      <c r="O53"/>
      <c r="P53"/>
    </row>
    <row r="54" spans="1:16" ht="15.75" thickBot="1" x14ac:dyDescent="0.3">
      <c r="A54" s="13">
        <f t="shared" ca="1" si="12"/>
        <v>0.73270912394388954</v>
      </c>
      <c r="B54" s="30">
        <v>0.18164747268895695</v>
      </c>
      <c r="C54" s="14">
        <f t="shared" ca="1" si="10"/>
        <v>0.80816705804911948</v>
      </c>
      <c r="D54" s="14">
        <f t="shared" ca="1" si="13"/>
        <v>1</v>
      </c>
      <c r="E54" s="13">
        <f t="shared" ca="1" si="8"/>
        <v>-0.19183294195088052</v>
      </c>
      <c r="F54" s="13">
        <f t="shared" ca="1" si="11"/>
        <v>3.6799877617529897E-2</v>
      </c>
      <c r="H54"/>
      <c r="I54"/>
      <c r="J54"/>
      <c r="K54"/>
      <c r="L54"/>
      <c r="M54"/>
      <c r="N54"/>
      <c r="O54"/>
      <c r="P54"/>
    </row>
    <row r="55" spans="1:16" x14ac:dyDescent="0.25">
      <c r="A55" s="13">
        <f t="shared" ca="1" si="12"/>
        <v>0.73270912394388954</v>
      </c>
      <c r="B55" s="30">
        <v>0.25143223972474288</v>
      </c>
      <c r="C55" s="14">
        <f t="shared" ca="1" si="10"/>
        <v>0.95829120195032402</v>
      </c>
      <c r="D55" s="14">
        <f t="shared" ca="1" si="13"/>
        <v>0.90909090909090906</v>
      </c>
      <c r="E55" s="13">
        <f t="shared" ca="1" si="8"/>
        <v>4.9200292859414962E-2</v>
      </c>
      <c r="F55" s="13">
        <f t="shared" ca="1" si="11"/>
        <v>2.4206688174521988E-3</v>
      </c>
      <c r="H55" s="20" t="s">
        <v>98</v>
      </c>
      <c r="I55" s="20"/>
      <c r="J55"/>
      <c r="K55"/>
      <c r="L55"/>
      <c r="M55"/>
      <c r="N55"/>
      <c r="O55"/>
      <c r="P55"/>
    </row>
    <row r="56" spans="1:16" x14ac:dyDescent="0.25">
      <c r="A56" s="13">
        <f t="shared" ref="A56:A59" ca="1" si="14">D$14</f>
        <v>1.4040950746170748</v>
      </c>
      <c r="B56" s="30">
        <v>0.11399665047551526</v>
      </c>
      <c r="C56" s="14">
        <f t="shared" ca="1" si="10"/>
        <v>0.61850697842882951</v>
      </c>
      <c r="D56" s="14">
        <f ca="1">OFFSET($F$16,0,ROW(A5)-1)</f>
        <v>0.55555555555555558</v>
      </c>
      <c r="E56" s="13">
        <f t="shared" ca="1" si="8"/>
        <v>6.2951422873273932E-2</v>
      </c>
      <c r="F56" s="13">
        <f t="shared" ca="1" si="11"/>
        <v>3.9628816417697568E-3</v>
      </c>
      <c r="H56" s="17" t="s">
        <v>99</v>
      </c>
      <c r="I56" s="17">
        <v>0.88368689678307044</v>
      </c>
      <c r="J56"/>
      <c r="K56"/>
      <c r="L56"/>
      <c r="M56"/>
      <c r="N56"/>
      <c r="O56"/>
      <c r="P56"/>
    </row>
    <row r="57" spans="1:16" x14ac:dyDescent="0.25">
      <c r="A57" s="13">
        <f t="shared" ca="1" si="14"/>
        <v>1.4040950746170748</v>
      </c>
      <c r="B57" s="30">
        <v>0.14412718978499217</v>
      </c>
      <c r="C57" s="14">
        <f t="shared" ca="1" si="10"/>
        <v>0.68332515596601662</v>
      </c>
      <c r="D57" s="14">
        <f ca="1">OFFSET($F$16,0,ROW(A6)-1)</f>
        <v>0.69230769230769229</v>
      </c>
      <c r="E57" s="13">
        <f t="shared" ca="1" si="8"/>
        <v>-8.9825363416756732E-3</v>
      </c>
      <c r="F57" s="13">
        <f t="shared" ca="1" si="11"/>
        <v>8.0685959129524179E-5</v>
      </c>
      <c r="H57" s="17" t="s">
        <v>100</v>
      </c>
      <c r="I57" s="17">
        <v>0.7809025315460929</v>
      </c>
      <c r="J57"/>
      <c r="K57"/>
      <c r="L57"/>
      <c r="M57"/>
      <c r="N57"/>
      <c r="O57"/>
      <c r="P57"/>
    </row>
    <row r="58" spans="1:16" x14ac:dyDescent="0.25">
      <c r="A58" s="13">
        <f t="shared" ca="1" si="14"/>
        <v>1.4040950746170748</v>
      </c>
      <c r="B58" s="30">
        <v>0.18164747268895695</v>
      </c>
      <c r="C58" s="14">
        <f t="shared" ca="1" si="10"/>
        <v>0.76404048381113554</v>
      </c>
      <c r="D58" s="14">
        <f ca="1">OFFSET($F$16,0,ROW(A7)-1)</f>
        <v>0.875</v>
      </c>
      <c r="E58" s="13">
        <f t="shared" ca="1" si="8"/>
        <v>-0.11095951618886446</v>
      </c>
      <c r="F58" s="13">
        <f t="shared" ca="1" si="11"/>
        <v>1.2312014232866875E-2</v>
      </c>
      <c r="H58" s="17" t="s">
        <v>101</v>
      </c>
      <c r="I58" s="17">
        <v>0.77046931876257352</v>
      </c>
      <c r="J58"/>
      <c r="K58"/>
      <c r="L58"/>
      <c r="M58"/>
      <c r="N58"/>
      <c r="O58"/>
      <c r="P58"/>
    </row>
    <row r="59" spans="1:16" x14ac:dyDescent="0.25">
      <c r="A59" s="13">
        <f t="shared" ca="1" si="14"/>
        <v>1.4040950746170748</v>
      </c>
      <c r="B59" s="30">
        <v>0.25143223972474288</v>
      </c>
      <c r="C59" s="14">
        <f t="shared" ca="1" si="10"/>
        <v>0.91416462771234008</v>
      </c>
      <c r="D59" s="14">
        <f ca="1">OFFSET($F$16,0,ROW(A8)-1)</f>
        <v>0.7142857142857143</v>
      </c>
      <c r="E59" s="13">
        <f t="shared" ca="1" si="8"/>
        <v>0.19987891342662578</v>
      </c>
      <c r="F59" s="13">
        <f t="shared" ca="1" si="11"/>
        <v>3.9951580032608562E-2</v>
      </c>
      <c r="H59" s="17" t="s">
        <v>102</v>
      </c>
      <c r="I59" s="17">
        <v>0.14323343697211752</v>
      </c>
      <c r="J59"/>
      <c r="K59"/>
      <c r="L59"/>
      <c r="M59"/>
      <c r="N59"/>
      <c r="O59"/>
      <c r="P59"/>
    </row>
    <row r="60" spans="1:16" ht="15.75" thickBot="1" x14ac:dyDescent="0.3">
      <c r="A60" s="13">
        <f t="shared" ref="A60:A64" ca="1" si="15">D$18</f>
        <v>2.0683690071427412</v>
      </c>
      <c r="B60" s="30">
        <v>8.5848493535748124E-2</v>
      </c>
      <c r="C60" s="14">
        <f t="shared" ca="1" si="10"/>
        <v>0.51429425173695598</v>
      </c>
      <c r="D60" s="14">
        <f ca="1">OFFSET($F$20,0,ROW(A4)-1)</f>
        <v>0.4</v>
      </c>
      <c r="E60" s="13">
        <f t="shared" ca="1" si="8"/>
        <v>0.11429425173695595</v>
      </c>
      <c r="F60" s="13">
        <f t="shared" ca="1" si="11"/>
        <v>1.3063175980110659E-2</v>
      </c>
      <c r="H60" s="18" t="s">
        <v>103</v>
      </c>
      <c r="I60" s="18">
        <v>45</v>
      </c>
      <c r="J60"/>
      <c r="K60"/>
      <c r="L60"/>
      <c r="M60"/>
      <c r="N60"/>
      <c r="O60"/>
      <c r="P60"/>
    </row>
    <row r="61" spans="1:16" x14ac:dyDescent="0.25">
      <c r="A61" s="13">
        <f t="shared" ca="1" si="15"/>
        <v>2.0683690071427412</v>
      </c>
      <c r="B61" s="30">
        <v>0.11399665047551526</v>
      </c>
      <c r="C61" s="14">
        <f t="shared" ca="1" si="10"/>
        <v>0.57484783875133005</v>
      </c>
      <c r="D61" s="14">
        <f ca="1">OFFSET($F$20,0,ROW(A5)-1)</f>
        <v>0.63636363636363635</v>
      </c>
      <c r="E61" s="13">
        <f t="shared" ca="1" si="8"/>
        <v>-6.15157976123063E-2</v>
      </c>
      <c r="F61" s="13">
        <f t="shared" ca="1" si="11"/>
        <v>3.7841933558782296E-3</v>
      </c>
      <c r="H61"/>
      <c r="I61"/>
      <c r="J61"/>
      <c r="K61"/>
      <c r="L61"/>
      <c r="M61"/>
      <c r="N61"/>
      <c r="O61"/>
      <c r="P61"/>
    </row>
    <row r="62" spans="1:16" ht="15.75" thickBot="1" x14ac:dyDescent="0.3">
      <c r="A62" s="13">
        <f t="shared" ca="1" si="15"/>
        <v>2.0683690071427412</v>
      </c>
      <c r="B62" s="30">
        <v>0.14412718978499217</v>
      </c>
      <c r="C62" s="14">
        <f t="shared" ca="1" si="10"/>
        <v>0.63966601628851716</v>
      </c>
      <c r="D62" s="14">
        <f ca="1">OFFSET($F$20,0,ROW(A6)-1)</f>
        <v>0.7</v>
      </c>
      <c r="E62" s="13">
        <f t="shared" ca="1" si="8"/>
        <v>-6.0333983711482797E-2</v>
      </c>
      <c r="F62" s="13">
        <f t="shared" ca="1" si="11"/>
        <v>3.6401895904974715E-3</v>
      </c>
      <c r="H62" t="s">
        <v>104</v>
      </c>
      <c r="I62"/>
      <c r="J62"/>
      <c r="K62"/>
      <c r="L62"/>
      <c r="M62"/>
      <c r="N62"/>
      <c r="O62"/>
      <c r="P62"/>
    </row>
    <row r="63" spans="1:16" x14ac:dyDescent="0.25">
      <c r="A63" s="13">
        <f t="shared" ca="1" si="15"/>
        <v>2.0683690071427412</v>
      </c>
      <c r="B63" s="30">
        <v>0.18164747268895695</v>
      </c>
      <c r="C63" s="14">
        <f t="shared" ca="1" si="10"/>
        <v>0.72038134413363608</v>
      </c>
      <c r="D63" s="14">
        <f ca="1">OFFSET($F$20,0,ROW(A7)-1)</f>
        <v>0.63636363636363635</v>
      </c>
      <c r="E63" s="13">
        <f t="shared" ca="1" si="8"/>
        <v>8.4017707769999728E-2</v>
      </c>
      <c r="F63" s="13">
        <f t="shared" ca="1" si="11"/>
        <v>7.0589752189250728E-3</v>
      </c>
      <c r="H63" s="19"/>
      <c r="I63" s="19" t="s">
        <v>108</v>
      </c>
      <c r="J63" s="19" t="s">
        <v>109</v>
      </c>
      <c r="K63" s="19" t="s">
        <v>110</v>
      </c>
      <c r="L63" s="19" t="s">
        <v>111</v>
      </c>
      <c r="M63" s="19" t="s">
        <v>112</v>
      </c>
      <c r="N63"/>
      <c r="O63"/>
      <c r="P63"/>
    </row>
    <row r="64" spans="1:16" x14ac:dyDescent="0.25">
      <c r="A64" s="13">
        <f t="shared" ca="1" si="15"/>
        <v>2.0683690071427412</v>
      </c>
      <c r="B64" s="30">
        <v>0.25143223972474288</v>
      </c>
      <c r="C64" s="14">
        <f t="shared" ca="1" si="10"/>
        <v>0.87050548803484062</v>
      </c>
      <c r="D64" s="14">
        <f ca="1">OFFSET($F$20,0,ROW(A8)-1)</f>
        <v>0.84615384615384615</v>
      </c>
      <c r="E64" s="13">
        <f t="shared" ca="1" si="8"/>
        <v>2.4351641880994479E-2</v>
      </c>
      <c r="F64" s="13">
        <f t="shared" ca="1" si="11"/>
        <v>5.9300246230020433E-4</v>
      </c>
      <c r="H64" s="17" t="s">
        <v>105</v>
      </c>
      <c r="I64" s="17">
        <v>2</v>
      </c>
      <c r="J64" s="17">
        <v>3.0711256693440157</v>
      </c>
      <c r="K64" s="17">
        <v>1.5355628346720078</v>
      </c>
      <c r="L64" s="17">
        <v>74.847752820648893</v>
      </c>
      <c r="M64" s="17">
        <v>1.4235887616695061E-14</v>
      </c>
      <c r="N64"/>
      <c r="O64"/>
      <c r="P64"/>
    </row>
    <row r="65" spans="1:16" x14ac:dyDescent="0.25">
      <c r="A65" s="13">
        <f t="shared" ref="A65:A69" ca="1" si="16">D$22</f>
        <v>3.4557047379094961</v>
      </c>
      <c r="B65" s="30">
        <v>8.5848493535748124E-2</v>
      </c>
      <c r="C65" s="14">
        <f t="shared" ca="1" si="10"/>
        <v>0.42311216331925161</v>
      </c>
      <c r="D65" s="14">
        <f ca="1">OFFSET($F$24,0,ROW(A4)-1)</f>
        <v>0.16666666666666666</v>
      </c>
      <c r="E65" s="13">
        <f t="shared" ca="1" si="8"/>
        <v>0.25644549665258498</v>
      </c>
      <c r="F65" s="13">
        <f t="shared" ca="1" si="11"/>
        <v>6.5764292753390977E-2</v>
      </c>
      <c r="H65" s="17" t="s">
        <v>106</v>
      </c>
      <c r="I65" s="17">
        <v>42</v>
      </c>
      <c r="J65" s="17">
        <v>0.86166433360751371</v>
      </c>
      <c r="K65" s="17">
        <v>2.0515817466845564E-2</v>
      </c>
      <c r="L65" s="17"/>
      <c r="M65" s="17"/>
      <c r="N65"/>
      <c r="O65"/>
      <c r="P65"/>
    </row>
    <row r="66" spans="1:16" ht="15.75" thickBot="1" x14ac:dyDescent="0.3">
      <c r="A66" s="13">
        <f t="shared" ca="1" si="16"/>
        <v>3.4557047379094961</v>
      </c>
      <c r="B66" s="30">
        <v>0.11399665047551526</v>
      </c>
      <c r="C66" s="14">
        <f t="shared" ca="1" si="10"/>
        <v>0.48366575033362569</v>
      </c>
      <c r="D66" s="14">
        <f ca="1">OFFSET($F$24,0,ROW(A5)-1)</f>
        <v>0.5</v>
      </c>
      <c r="E66" s="13">
        <f t="shared" ca="1" si="8"/>
        <v>-1.6334249666374312E-2</v>
      </c>
      <c r="F66" s="13">
        <f t="shared" ca="1" si="11"/>
        <v>2.6680771216344934E-4</v>
      </c>
      <c r="H66" s="18" t="s">
        <v>107</v>
      </c>
      <c r="I66" s="18">
        <v>44</v>
      </c>
      <c r="J66" s="18">
        <v>3.9327900029515295</v>
      </c>
      <c r="K66" s="18"/>
      <c r="L66" s="18"/>
      <c r="M66" s="18"/>
      <c r="N66"/>
      <c r="O66"/>
      <c r="P66"/>
    </row>
    <row r="67" spans="1:16" ht="15.75" thickBot="1" x14ac:dyDescent="0.3">
      <c r="A67" s="13">
        <f t="shared" ca="1" si="16"/>
        <v>3.4557047379094961</v>
      </c>
      <c r="B67" s="30">
        <v>0.14412718978499217</v>
      </c>
      <c r="C67" s="14">
        <f t="shared" ca="1" si="10"/>
        <v>0.54848392787081279</v>
      </c>
      <c r="D67" s="14">
        <f ca="1">OFFSET($F$24,0,ROW(A6)-1)</f>
        <v>0.5</v>
      </c>
      <c r="E67" s="13">
        <f t="shared" ca="1" si="8"/>
        <v>4.8483927870812793E-2</v>
      </c>
      <c r="F67" s="13">
        <f t="shared" ca="1" si="11"/>
        <v>2.3506912617821773E-3</v>
      </c>
      <c r="H67"/>
      <c r="I67"/>
      <c r="J67"/>
      <c r="K67"/>
      <c r="L67"/>
      <c r="M67"/>
      <c r="N67"/>
      <c r="O67"/>
      <c r="P67"/>
    </row>
    <row r="68" spans="1:16" x14ac:dyDescent="0.25">
      <c r="A68" s="13">
        <f t="shared" ca="1" si="16"/>
        <v>3.4557047379094961</v>
      </c>
      <c r="B68" s="30">
        <v>0.18164747268895695</v>
      </c>
      <c r="C68" s="14">
        <f t="shared" ca="1" si="10"/>
        <v>0.62919925571593172</v>
      </c>
      <c r="D68" s="14">
        <f ca="1">OFFSET($F$24,0,ROW(A7)-1)</f>
        <v>0.8</v>
      </c>
      <c r="E68" s="13">
        <f t="shared" ca="1" si="8"/>
        <v>-0.17080074428406833</v>
      </c>
      <c r="F68" s="13">
        <f t="shared" ca="1" si="11"/>
        <v>2.9172894247991701E-2</v>
      </c>
      <c r="H68" s="19"/>
      <c r="I68" s="19" t="s">
        <v>113</v>
      </c>
      <c r="J68" s="19" t="s">
        <v>102</v>
      </c>
      <c r="K68" s="19" t="s">
        <v>114</v>
      </c>
      <c r="L68" s="19" t="s">
        <v>115</v>
      </c>
      <c r="M68" s="19" t="s">
        <v>116</v>
      </c>
      <c r="N68" s="19" t="s">
        <v>117</v>
      </c>
      <c r="O68" s="19" t="s">
        <v>118</v>
      </c>
      <c r="P68" s="19" t="s">
        <v>119</v>
      </c>
    </row>
    <row r="69" spans="1:16" x14ac:dyDescent="0.25">
      <c r="A69" s="13">
        <f t="shared" ca="1" si="16"/>
        <v>3.4557047379094961</v>
      </c>
      <c r="B69" s="30">
        <v>0.25143223972474288</v>
      </c>
      <c r="C69" s="14">
        <f t="shared" ca="1" si="10"/>
        <v>0.77932339961713626</v>
      </c>
      <c r="D69" s="14">
        <f ca="1">OFFSET($F$24,0,ROW(A8)-1)</f>
        <v>0.90909090909090906</v>
      </c>
      <c r="E69" s="13">
        <f t="shared" ca="1" si="8"/>
        <v>-0.1297675094737728</v>
      </c>
      <c r="F69" s="13">
        <f t="shared" ca="1" si="11"/>
        <v>1.6839606515025713E-2</v>
      </c>
      <c r="H69" s="17" t="s">
        <v>96</v>
      </c>
      <c r="I69" s="35">
        <v>0.46555582288447805</v>
      </c>
      <c r="J69" s="17">
        <v>6.2346992320466602E-2</v>
      </c>
      <c r="K69" s="17">
        <v>7.4671737249408645</v>
      </c>
      <c r="L69" s="37">
        <v>3.1439145214400239E-9</v>
      </c>
      <c r="M69" s="17">
        <v>0.33973449845678222</v>
      </c>
      <c r="N69" s="17">
        <v>0.59137714731217383</v>
      </c>
      <c r="O69" s="17">
        <v>0.33973449845678222</v>
      </c>
      <c r="P69" s="17">
        <v>0.59137714731217383</v>
      </c>
    </row>
    <row r="70" spans="1:16" x14ac:dyDescent="0.25">
      <c r="A70" s="13">
        <f ca="1">D$26</f>
        <v>5.2065761628278073</v>
      </c>
      <c r="B70" s="30">
        <v>1.1606717838905437E-2</v>
      </c>
      <c r="C70" s="14">
        <f ca="1">A70*$A$40+B70*$B$40+$C$40</f>
        <v>0.14832457386452025</v>
      </c>
      <c r="D70" s="14">
        <f t="shared" ref="D70:D75" ca="1" si="17">OFFSET($F$28,0,ROW(A1)-1)</f>
        <v>0.14285714285714285</v>
      </c>
      <c r="E70" s="13">
        <f t="shared" ca="1" si="8"/>
        <v>5.4674310073773991E-3</v>
      </c>
      <c r="F70" s="13">
        <f ca="1">E70^2</f>
        <v>2.9892801820431839E-5</v>
      </c>
      <c r="H70" s="17" t="s">
        <v>120</v>
      </c>
      <c r="I70" s="35">
        <v>-6.5724601764065957E-2</v>
      </c>
      <c r="J70" s="17">
        <v>9.1057508796433401E-3</v>
      </c>
      <c r="K70" s="17">
        <v>-7.217922237582707</v>
      </c>
      <c r="L70" s="37">
        <v>7.1036288291459143E-9</v>
      </c>
      <c r="M70" s="17">
        <v>-8.4100751004697161E-2</v>
      </c>
      <c r="N70" s="17">
        <v>-4.734845252343476E-2</v>
      </c>
      <c r="O70" s="17">
        <v>-8.4100751004697161E-2</v>
      </c>
      <c r="P70" s="17">
        <v>-4.734845252343476E-2</v>
      </c>
    </row>
    <row r="71" spans="1:16" ht="15.75" thickBot="1" x14ac:dyDescent="0.3">
      <c r="A71" s="13">
        <f t="shared" ref="A71:A75" ca="1" si="18">D$26</f>
        <v>5.2065761628278073</v>
      </c>
      <c r="B71" s="30">
        <v>3.9815214318135353E-2</v>
      </c>
      <c r="C71" s="14">
        <f t="shared" ref="C71:C75" ca="1" si="19">A71*$A$40+B71*$B$40+$C$40</f>
        <v>0.20900796602248106</v>
      </c>
      <c r="D71" s="14">
        <f t="shared" ca="1" si="17"/>
        <v>9.5238095238095233E-2</v>
      </c>
      <c r="E71" s="13">
        <f t="shared" ca="1" si="8"/>
        <v>0.11376987078438583</v>
      </c>
      <c r="F71" s="13">
        <f t="shared" ref="F71:F75" ca="1" si="20">E71^2</f>
        <v>1.2943583498295849E-2</v>
      </c>
      <c r="H71" s="18" t="s">
        <v>121</v>
      </c>
      <c r="I71" s="36">
        <v>2.1512451825513756</v>
      </c>
      <c r="J71" s="18">
        <v>0.33525021193651455</v>
      </c>
      <c r="K71" s="18">
        <v>6.4168346684259552</v>
      </c>
      <c r="L71" s="38">
        <v>9.9803297709103018E-8</v>
      </c>
      <c r="M71" s="18">
        <v>1.4746828639762894</v>
      </c>
      <c r="N71" s="18">
        <v>2.8278075011264621</v>
      </c>
      <c r="O71" s="18">
        <v>1.4746828639762894</v>
      </c>
      <c r="P71" s="18">
        <v>2.8278075011264621</v>
      </c>
    </row>
    <row r="72" spans="1:16" x14ac:dyDescent="0.25">
      <c r="A72" s="13">
        <f t="shared" ca="1" si="18"/>
        <v>5.2065761628278073</v>
      </c>
      <c r="B72" s="30">
        <v>6.1583273935066636E-2</v>
      </c>
      <c r="C72" s="14">
        <f t="shared" ca="1" si="19"/>
        <v>0.25583639940689562</v>
      </c>
      <c r="D72" s="14">
        <f t="shared" ca="1" si="17"/>
        <v>7.6923076923076927E-2</v>
      </c>
      <c r="E72" s="13">
        <f t="shared" ca="1" si="8"/>
        <v>0.17891332248381869</v>
      </c>
      <c r="F72" s="13">
        <f t="shared" ca="1" si="20"/>
        <v>3.2009976962198906E-2</v>
      </c>
      <c r="H72"/>
      <c r="I72"/>
      <c r="J72"/>
      <c r="K72"/>
      <c r="L72"/>
      <c r="M72"/>
      <c r="N72"/>
      <c r="O72"/>
      <c r="P72"/>
    </row>
    <row r="73" spans="1:16" x14ac:dyDescent="0.25">
      <c r="A73" s="13">
        <f t="shared" ca="1" si="18"/>
        <v>5.2065761628278073</v>
      </c>
      <c r="B73" s="30">
        <v>8.5848493535748124E-2</v>
      </c>
      <c r="C73" s="14">
        <f t="shared" ca="1" si="19"/>
        <v>0.30803683617641286</v>
      </c>
      <c r="D73" s="14">
        <f t="shared" ca="1" si="17"/>
        <v>0.2</v>
      </c>
      <c r="E73" s="13">
        <f t="shared" ca="1" si="8"/>
        <v>0.10803683617641285</v>
      </c>
      <c r="F73" s="13">
        <f t="shared" ca="1" si="20"/>
        <v>1.1671957971009068E-2</v>
      </c>
      <c r="H73"/>
      <c r="I73"/>
      <c r="J73"/>
      <c r="K73"/>
      <c r="L73"/>
      <c r="M73"/>
      <c r="N73"/>
      <c r="O73"/>
      <c r="P73"/>
    </row>
    <row r="74" spans="1:16" x14ac:dyDescent="0.25">
      <c r="A74" s="13">
        <f t="shared" ca="1" si="18"/>
        <v>5.2065761628278073</v>
      </c>
      <c r="B74" s="30">
        <v>0.11399665047551526</v>
      </c>
      <c r="C74" s="14">
        <f t="shared" ca="1" si="19"/>
        <v>0.36859042319078694</v>
      </c>
      <c r="D74" s="14">
        <f t="shared" ca="1" si="17"/>
        <v>0.6</v>
      </c>
      <c r="E74" s="13">
        <f t="shared" ca="1" si="8"/>
        <v>-0.23140957680921304</v>
      </c>
      <c r="F74" s="13">
        <f t="shared" ca="1" si="20"/>
        <v>5.3550392239019071E-2</v>
      </c>
      <c r="H74"/>
      <c r="I74"/>
      <c r="J74"/>
      <c r="K74"/>
      <c r="L74"/>
      <c r="M74"/>
      <c r="N74"/>
      <c r="O74"/>
      <c r="P74"/>
    </row>
    <row r="75" spans="1:16" x14ac:dyDescent="0.25">
      <c r="A75" s="13">
        <f t="shared" ca="1" si="18"/>
        <v>5.2065761628278073</v>
      </c>
      <c r="B75" s="30">
        <v>0.14412718978499217</v>
      </c>
      <c r="C75" s="14">
        <f t="shared" ca="1" si="19"/>
        <v>0.43340860072797405</v>
      </c>
      <c r="D75" s="14">
        <f t="shared" ca="1" si="17"/>
        <v>0.5</v>
      </c>
      <c r="E75" s="13">
        <f t="shared" ca="1" si="8"/>
        <v>-6.6591399272025953E-2</v>
      </c>
      <c r="F75" s="13">
        <f t="shared" ca="1" si="20"/>
        <v>4.4344144570063783E-3</v>
      </c>
    </row>
    <row r="76" spans="1:16" x14ac:dyDescent="0.25">
      <c r="A76" s="13">
        <f ca="1">D$30</f>
        <v>6.2773576675648419</v>
      </c>
      <c r="B76" s="30">
        <v>1.1606717838905437E-2</v>
      </c>
      <c r="C76" s="14">
        <f ca="1">A76*$A$40+B76*$B$40+$C$40</f>
        <v>7.7947885889351309E-2</v>
      </c>
      <c r="D76" s="14">
        <f ca="1">OFFSET($F$32,0,ROW(A1)-1)</f>
        <v>0.1111111111111111</v>
      </c>
      <c r="E76" s="13">
        <f t="shared" ca="1" si="8"/>
        <v>-3.3163225221759796E-2</v>
      </c>
      <c r="F76" s="13">
        <f ca="1">E76^2</f>
        <v>1.099799507109165E-3</v>
      </c>
    </row>
    <row r="77" spans="1:16" x14ac:dyDescent="0.25">
      <c r="A77" s="13">
        <f t="shared" ref="A77:A81" ca="1" si="21">D$30</f>
        <v>6.2773576675648419</v>
      </c>
      <c r="B77" s="30">
        <v>3.9815214318135353E-2</v>
      </c>
      <c r="C77" s="14">
        <f t="shared" ref="C77:C81" ca="1" si="22">A77*$A$40+B77*$B$40+$C$40</f>
        <v>0.13863127804731212</v>
      </c>
      <c r="D77" s="14">
        <f ca="1">OFFSET($F$32,0,ROW(A2)-1)</f>
        <v>0.30769230769230771</v>
      </c>
      <c r="E77" s="13">
        <f t="shared" ca="1" si="8"/>
        <v>-0.16906102964499559</v>
      </c>
      <c r="F77" s="13">
        <f t="shared" ref="F77:F81" ca="1" si="23">E77^2</f>
        <v>2.8581631744626076E-2</v>
      </c>
    </row>
    <row r="78" spans="1:16" x14ac:dyDescent="0.25">
      <c r="A78" s="13">
        <f t="shared" ca="1" si="21"/>
        <v>6.2773576675648419</v>
      </c>
      <c r="B78" s="30">
        <v>6.1583273935066636E-2</v>
      </c>
      <c r="C78" s="14">
        <f t="shared" ca="1" si="22"/>
        <v>0.18545971143172668</v>
      </c>
      <c r="D78" s="14">
        <f ca="1">OFFSET($F$32,0,ROW(A3)-1)</f>
        <v>0.27272727272727271</v>
      </c>
      <c r="E78" s="13">
        <f t="shared" ca="1" si="8"/>
        <v>-8.7267561295546026E-2</v>
      </c>
      <c r="F78" s="13">
        <f t="shared" ca="1" si="23"/>
        <v>7.6156272544718826E-3</v>
      </c>
    </row>
    <row r="79" spans="1:16" x14ac:dyDescent="0.25">
      <c r="A79" s="13">
        <f t="shared" ca="1" si="21"/>
        <v>6.2773576675648419</v>
      </c>
      <c r="B79" s="30">
        <v>8.5848493535748124E-2</v>
      </c>
      <c r="C79" s="14">
        <f t="shared" ca="1" si="22"/>
        <v>0.23766014820124393</v>
      </c>
      <c r="D79" s="14">
        <f ca="1">OFFSET($F$32,0,ROW(A4)-1)</f>
        <v>0.14285714285714285</v>
      </c>
      <c r="E79" s="13">
        <f t="shared" ca="1" si="8"/>
        <v>9.4803005344101077E-2</v>
      </c>
      <c r="F79" s="13">
        <f t="shared" ca="1" si="23"/>
        <v>8.9876098222736577E-3</v>
      </c>
    </row>
    <row r="80" spans="1:16" x14ac:dyDescent="0.25">
      <c r="A80" s="13">
        <f t="shared" ca="1" si="21"/>
        <v>6.2773576675648419</v>
      </c>
      <c r="B80" s="30">
        <v>0.11399665047551526</v>
      </c>
      <c r="C80" s="14">
        <f t="shared" ca="1" si="22"/>
        <v>0.298213735215618</v>
      </c>
      <c r="D80" s="14">
        <f ca="1">OFFSET($F$32,0,ROW(A5)-1)</f>
        <v>0</v>
      </c>
      <c r="E80" s="13">
        <f t="shared" ca="1" si="8"/>
        <v>0.298213735215618</v>
      </c>
      <c r="F80" s="13">
        <f t="shared" ca="1" si="23"/>
        <v>8.893143187125073E-2</v>
      </c>
    </row>
    <row r="81" spans="1:6" x14ac:dyDescent="0.25">
      <c r="A81" s="13">
        <f t="shared" ca="1" si="21"/>
        <v>6.2773576675648419</v>
      </c>
      <c r="B81" s="30">
        <v>0.18164747268895695</v>
      </c>
      <c r="C81" s="14">
        <f t="shared" ca="1" si="22"/>
        <v>0.44374724059792409</v>
      </c>
      <c r="D81" s="14">
        <f ca="1">OFFSET($F$32,0,ROW(A7)-1)</f>
        <v>0.5</v>
      </c>
      <c r="E81" s="13">
        <f t="shared" ca="1" si="8"/>
        <v>-5.6252759402075914E-2</v>
      </c>
      <c r="F81" s="13">
        <f t="shared" ca="1" si="23"/>
        <v>3.1643729403478399E-3</v>
      </c>
    </row>
    <row r="82" spans="1:6" x14ac:dyDescent="0.25">
      <c r="A82" s="13">
        <f ca="1">D$34</f>
        <v>7.2938812201186032</v>
      </c>
      <c r="B82" s="30">
        <v>1.1606717838905437E-2</v>
      </c>
      <c r="C82" s="14">
        <f ca="1">A82*$A$40+B82*$B$40+$C$40</f>
        <v>1.113728021396182E-2</v>
      </c>
      <c r="D82" s="14">
        <f t="shared" ref="D82:D87" ca="1" si="24">OFFSET($F$36,0,ROW(A1)-1)</f>
        <v>0</v>
      </c>
      <c r="E82" s="13">
        <f t="shared" ca="1" si="8"/>
        <v>1.113728021396182E-2</v>
      </c>
      <c r="F82" s="13">
        <f ca="1">E82^2</f>
        <v>1.2403901056430545E-4</v>
      </c>
    </row>
    <row r="83" spans="1:6" x14ac:dyDescent="0.25">
      <c r="A83" s="13">
        <f t="shared" ref="A83:A87" ca="1" si="25">D$34</f>
        <v>7.2938812201186032</v>
      </c>
      <c r="B83" s="30">
        <v>3.9815214318135353E-2</v>
      </c>
      <c r="C83" s="14">
        <f t="shared" ref="C83:C87" ca="1" si="26">A83*$A$40+B83*$B$40+$C$40</f>
        <v>7.1820672371922578E-2</v>
      </c>
      <c r="D83" s="14">
        <f t="shared" ca="1" si="24"/>
        <v>0</v>
      </c>
      <c r="E83" s="13">
        <f t="shared" ca="1" si="8"/>
        <v>7.1820672371922578E-2</v>
      </c>
      <c r="F83" s="13">
        <f t="shared" ref="F83:F87" ca="1" si="27">E83^2</f>
        <v>5.1582089799550434E-3</v>
      </c>
    </row>
    <row r="84" spans="1:6" x14ac:dyDescent="0.25">
      <c r="A84" s="13">
        <f t="shared" ca="1" si="25"/>
        <v>7.2938812201186032</v>
      </c>
      <c r="B84" s="30">
        <v>6.1583273935066636E-2</v>
      </c>
      <c r="C84" s="14">
        <f t="shared" ca="1" si="26"/>
        <v>0.11864910575633714</v>
      </c>
      <c r="D84" s="14">
        <f t="shared" ca="1" si="24"/>
        <v>0.14285714285714285</v>
      </c>
      <c r="E84" s="13">
        <f t="shared" ca="1" si="8"/>
        <v>-2.4208037100805713E-2</v>
      </c>
      <c r="F84" s="13">
        <f t="shared" ca="1" si="27"/>
        <v>5.8602906027398584E-4</v>
      </c>
    </row>
    <row r="85" spans="1:6" x14ac:dyDescent="0.25">
      <c r="A85" s="13">
        <f t="shared" ca="1" si="25"/>
        <v>7.2938812201186032</v>
      </c>
      <c r="B85" s="30">
        <v>8.5848493535748124E-2</v>
      </c>
      <c r="C85" s="14">
        <f t="shared" ca="1" si="26"/>
        <v>0.17084954252585444</v>
      </c>
      <c r="D85" s="14">
        <f t="shared" ca="1" si="24"/>
        <v>0.29411764705882354</v>
      </c>
      <c r="E85" s="13">
        <f t="shared" ca="1" si="8"/>
        <v>-0.1232681045329691</v>
      </c>
      <c r="F85" s="13">
        <f t="shared" ca="1" si="27"/>
        <v>1.5195025595150997E-2</v>
      </c>
    </row>
    <row r="86" spans="1:6" x14ac:dyDescent="0.25">
      <c r="A86" s="13">
        <f t="shared" ca="1" si="25"/>
        <v>7.2938812201186032</v>
      </c>
      <c r="B86" s="30">
        <v>0.11399665047551526</v>
      </c>
      <c r="C86" s="14">
        <f t="shared" ca="1" si="26"/>
        <v>0.23140312954022854</v>
      </c>
      <c r="D86" s="14">
        <f t="shared" ca="1" si="24"/>
        <v>0.2</v>
      </c>
      <c r="E86" s="13">
        <f t="shared" ca="1" si="8"/>
        <v>3.140312954022853E-2</v>
      </c>
      <c r="F86" s="13">
        <f t="shared" ca="1" si="27"/>
        <v>9.8615654492037377E-4</v>
      </c>
    </row>
    <row r="87" spans="1:6" x14ac:dyDescent="0.25">
      <c r="A87" s="13">
        <f t="shared" ca="1" si="25"/>
        <v>7.2938812201186032</v>
      </c>
      <c r="B87" s="30">
        <v>0.14412718978499217</v>
      </c>
      <c r="C87" s="14">
        <f t="shared" ca="1" si="26"/>
        <v>0.29622130707741562</v>
      </c>
      <c r="D87" s="14">
        <f t="shared" ca="1" si="24"/>
        <v>0.42857142857142855</v>
      </c>
      <c r="E87" s="13">
        <f t="shared" ca="1" si="8"/>
        <v>-0.13235012149401293</v>
      </c>
      <c r="F87" s="13">
        <f t="shared" ca="1" si="27"/>
        <v>1.7516554659479985E-2</v>
      </c>
    </row>
    <row r="88" spans="1:6" x14ac:dyDescent="0.25">
      <c r="A88" s="13"/>
      <c r="B88" s="30"/>
      <c r="D88" s="14"/>
      <c r="E88" s="13"/>
      <c r="F88" s="13"/>
    </row>
    <row r="89" spans="1:6" x14ac:dyDescent="0.25">
      <c r="A89" s="13"/>
      <c r="B89" s="30"/>
      <c r="D89" s="14"/>
      <c r="E89" s="13"/>
      <c r="F89" s="13"/>
    </row>
    <row r="90" spans="1:6" x14ac:dyDescent="0.25">
      <c r="A90" s="13"/>
      <c r="B90" s="30"/>
      <c r="D90" s="14"/>
      <c r="E90" s="13"/>
      <c r="F90" s="13"/>
    </row>
    <row r="91" spans="1:6" x14ac:dyDescent="0.25">
      <c r="A91" s="13"/>
      <c r="B91" s="30"/>
      <c r="D91" s="14"/>
      <c r="E91" s="13"/>
      <c r="F91" s="13"/>
    </row>
    <row r="92" spans="1:6" x14ac:dyDescent="0.25">
      <c r="A92" s="13"/>
      <c r="B92" s="30"/>
      <c r="D92" s="14"/>
      <c r="E92" s="13"/>
      <c r="F92" s="13"/>
    </row>
    <row r="93" spans="1:6" x14ac:dyDescent="0.25">
      <c r="A93" s="13"/>
      <c r="B93" s="30"/>
      <c r="D93" s="14"/>
      <c r="E93" s="13"/>
      <c r="F93" s="13"/>
    </row>
    <row r="94" spans="1:6" x14ac:dyDescent="0.25">
      <c r="A94" s="13"/>
      <c r="B94" s="30"/>
      <c r="D94" s="14"/>
      <c r="E94" s="13"/>
      <c r="F94" s="13"/>
    </row>
    <row r="95" spans="1:6" x14ac:dyDescent="0.25">
      <c r="A95" s="13"/>
      <c r="B95" s="30"/>
      <c r="D95" s="14"/>
      <c r="E95" s="13"/>
      <c r="F95" s="13"/>
    </row>
    <row r="96" spans="1:6" x14ac:dyDescent="0.25">
      <c r="A96" s="13"/>
      <c r="B96" s="30"/>
      <c r="D96" s="14"/>
      <c r="E96" s="13"/>
      <c r="F96" s="13"/>
    </row>
    <row r="97" spans="1:6" x14ac:dyDescent="0.25">
      <c r="A97" s="13"/>
      <c r="B97" s="30"/>
      <c r="D97" s="14"/>
      <c r="E97" s="13"/>
      <c r="F97" s="13"/>
    </row>
    <row r="98" spans="1:6" x14ac:dyDescent="0.25">
      <c r="A98" s="13"/>
      <c r="B98" s="30"/>
      <c r="D98" s="14"/>
      <c r="E98" s="13"/>
      <c r="F98" s="13"/>
    </row>
    <row r="99" spans="1:6" x14ac:dyDescent="0.25">
      <c r="A99" s="13"/>
      <c r="B99" s="30"/>
      <c r="D99" s="14"/>
      <c r="E99" s="13"/>
      <c r="F99" s="13"/>
    </row>
    <row r="100" spans="1:6" x14ac:dyDescent="0.25">
      <c r="A100" s="13"/>
      <c r="B100" s="30"/>
      <c r="D100" s="14"/>
      <c r="E100" s="13"/>
      <c r="F100" s="13"/>
    </row>
    <row r="101" spans="1:6" x14ac:dyDescent="0.25">
      <c r="A101" s="13"/>
      <c r="B101" s="30"/>
      <c r="D101" s="14"/>
      <c r="E101" s="13"/>
      <c r="F101" s="13"/>
    </row>
    <row r="102" spans="1:6" x14ac:dyDescent="0.25">
      <c r="A102" s="13"/>
      <c r="B102" s="30"/>
      <c r="D102" s="14"/>
      <c r="E102" s="13"/>
      <c r="F102" s="13"/>
    </row>
    <row r="103" spans="1:6" x14ac:dyDescent="0.25">
      <c r="A103" s="13"/>
      <c r="B103" s="30"/>
      <c r="D103" s="14"/>
      <c r="E103" s="13"/>
      <c r="F103" s="13"/>
    </row>
    <row r="104" spans="1:6" x14ac:dyDescent="0.25">
      <c r="A104" s="13"/>
      <c r="B104" s="30"/>
      <c r="D104" s="14"/>
      <c r="E104" s="13"/>
      <c r="F104" s="13"/>
    </row>
    <row r="105" spans="1:6" x14ac:dyDescent="0.25">
      <c r="A105" s="13"/>
      <c r="B105" s="30"/>
      <c r="D105" s="14"/>
      <c r="E105" s="13"/>
      <c r="F105" s="13"/>
    </row>
    <row r="106" spans="1:6" x14ac:dyDescent="0.25">
      <c r="A106" s="13"/>
      <c r="B106" s="30"/>
      <c r="D106" s="14"/>
      <c r="E106" s="13"/>
      <c r="F106" s="13"/>
    </row>
    <row r="107" spans="1:6" x14ac:dyDescent="0.25">
      <c r="B107" s="13"/>
      <c r="C107" s="13"/>
      <c r="D107" s="15"/>
    </row>
    <row r="108" spans="1:6" x14ac:dyDescent="0.25">
      <c r="B108" s="13"/>
      <c r="C108" s="13"/>
      <c r="D108" s="15"/>
    </row>
    <row r="109" spans="1:6" x14ac:dyDescent="0.25">
      <c r="B109" s="13"/>
      <c r="C109" s="13"/>
      <c r="D109" s="15"/>
    </row>
    <row r="110" spans="1:6" x14ac:dyDescent="0.25">
      <c r="B110" s="13"/>
      <c r="C110" s="13"/>
      <c r="D110" s="15"/>
    </row>
    <row r="111" spans="1:6" x14ac:dyDescent="0.25">
      <c r="B111" s="13"/>
      <c r="C111" s="13"/>
      <c r="D111" s="15"/>
    </row>
    <row r="112" spans="1:6" x14ac:dyDescent="0.25">
      <c r="B112" s="13"/>
      <c r="C112" s="13"/>
      <c r="D112" s="15"/>
    </row>
    <row r="113" spans="2:4" x14ac:dyDescent="0.25">
      <c r="B113" s="13"/>
      <c r="C113" s="13"/>
      <c r="D113" s="15"/>
    </row>
    <row r="114" spans="2:4" x14ac:dyDescent="0.25">
      <c r="B114" s="13"/>
      <c r="C114" s="13"/>
      <c r="D114" s="15"/>
    </row>
    <row r="115" spans="2:4" x14ac:dyDescent="0.25">
      <c r="B115" s="13"/>
      <c r="C115" s="13"/>
      <c r="D115" s="15"/>
    </row>
    <row r="116" spans="2:4" x14ac:dyDescent="0.25">
      <c r="B116" s="13"/>
      <c r="C116" s="13"/>
      <c r="D116" s="15"/>
    </row>
    <row r="117" spans="2:4" x14ac:dyDescent="0.25">
      <c r="B117" s="13"/>
      <c r="C117" s="13"/>
      <c r="D117" s="15"/>
    </row>
    <row r="118" spans="2:4" x14ac:dyDescent="0.25">
      <c r="B118" s="13"/>
      <c r="C118" s="13"/>
      <c r="D118" s="15"/>
    </row>
    <row r="119" spans="2:4" x14ac:dyDescent="0.25">
      <c r="B119" s="13"/>
      <c r="C119" s="13"/>
      <c r="D119" s="15"/>
    </row>
    <row r="120" spans="2:4" x14ac:dyDescent="0.25">
      <c r="B120" s="13"/>
      <c r="C120" s="13"/>
      <c r="D120" s="15"/>
    </row>
    <row r="121" spans="2:4" x14ac:dyDescent="0.25">
      <c r="B121" s="13"/>
      <c r="C121" s="13"/>
      <c r="D121" s="15"/>
    </row>
    <row r="122" spans="2:4" x14ac:dyDescent="0.25">
      <c r="B122" s="13"/>
      <c r="C122" s="13"/>
      <c r="D122" s="15"/>
    </row>
    <row r="123" spans="2:4" x14ac:dyDescent="0.25">
      <c r="B123" s="13"/>
      <c r="C123" s="13"/>
      <c r="D123" s="15"/>
    </row>
    <row r="124" spans="2:4" x14ac:dyDescent="0.25">
      <c r="B124" s="13"/>
      <c r="C124" s="13"/>
      <c r="D124" s="15"/>
    </row>
    <row r="125" spans="2:4" x14ac:dyDescent="0.25">
      <c r="B125" s="13"/>
      <c r="C125" s="13"/>
      <c r="D125" s="15"/>
    </row>
    <row r="126" spans="2:4" x14ac:dyDescent="0.25">
      <c r="B126" s="13"/>
      <c r="C126" s="13"/>
      <c r="D126" s="15"/>
    </row>
    <row r="127" spans="2:4" x14ac:dyDescent="0.25">
      <c r="B127" s="13"/>
      <c r="C127" s="13"/>
      <c r="D127" s="15"/>
    </row>
    <row r="128" spans="2:4" x14ac:dyDescent="0.25">
      <c r="B128" s="13"/>
      <c r="C128" s="13"/>
      <c r="D128" s="15"/>
    </row>
    <row r="129" spans="2:4" x14ac:dyDescent="0.25">
      <c r="B129" s="13"/>
      <c r="C129" s="13"/>
      <c r="D129" s="15"/>
    </row>
    <row r="130" spans="2:4" x14ac:dyDescent="0.25">
      <c r="B130" s="13"/>
      <c r="C130" s="13"/>
      <c r="D130" s="15"/>
    </row>
    <row r="131" spans="2:4" x14ac:dyDescent="0.25">
      <c r="B131" s="13"/>
      <c r="C131" s="13"/>
      <c r="D131" s="15"/>
    </row>
    <row r="132" spans="2:4" x14ac:dyDescent="0.25">
      <c r="B132" s="13"/>
      <c r="C132" s="13"/>
      <c r="D132" s="15"/>
    </row>
    <row r="133" spans="2:4" x14ac:dyDescent="0.25">
      <c r="B133" s="13"/>
      <c r="C133" s="13"/>
      <c r="D133" s="15"/>
    </row>
    <row r="134" spans="2:4" x14ac:dyDescent="0.25">
      <c r="B134" s="13"/>
      <c r="C134" s="13"/>
      <c r="D134" s="15"/>
    </row>
    <row r="135" spans="2:4" x14ac:dyDescent="0.25">
      <c r="B135" s="13"/>
      <c r="C135" s="13"/>
      <c r="D135" s="15"/>
    </row>
    <row r="136" spans="2:4" x14ac:dyDescent="0.25">
      <c r="B136" s="13"/>
      <c r="C136" s="13"/>
      <c r="D136" s="15"/>
    </row>
    <row r="137" spans="2:4" x14ac:dyDescent="0.25">
      <c r="B137" s="13"/>
      <c r="C137" s="13"/>
      <c r="D137" s="15"/>
    </row>
    <row r="138" spans="2:4" x14ac:dyDescent="0.25">
      <c r="B138" s="13"/>
      <c r="C138" s="13"/>
      <c r="D138" s="15"/>
    </row>
    <row r="139" spans="2:4" x14ac:dyDescent="0.25">
      <c r="B139" s="13"/>
      <c r="C139" s="13"/>
      <c r="D139" s="15"/>
    </row>
    <row r="140" spans="2:4" x14ac:dyDescent="0.25">
      <c r="B140" s="13"/>
      <c r="C140" s="13"/>
      <c r="D140" s="15"/>
    </row>
    <row r="141" spans="2:4" x14ac:dyDescent="0.25">
      <c r="B141" s="13"/>
      <c r="C141" s="13"/>
      <c r="D141" s="15"/>
    </row>
    <row r="142" spans="2:4" x14ac:dyDescent="0.25">
      <c r="B142" s="13"/>
      <c r="C142" s="13"/>
      <c r="D142" s="15"/>
    </row>
    <row r="143" spans="2:4" x14ac:dyDescent="0.25">
      <c r="B143" s="13"/>
      <c r="C143" s="13"/>
      <c r="D143" s="15"/>
    </row>
    <row r="144" spans="2:4" x14ac:dyDescent="0.25">
      <c r="B144" s="13"/>
      <c r="C144" s="13"/>
      <c r="D144" s="15"/>
    </row>
    <row r="145" spans="2:4" x14ac:dyDescent="0.25">
      <c r="B145" s="13"/>
      <c r="C145" s="13"/>
      <c r="D145" s="15"/>
    </row>
    <row r="146" spans="2:4" x14ac:dyDescent="0.25">
      <c r="B146" s="13"/>
      <c r="C146" s="13"/>
      <c r="D146" s="15"/>
    </row>
    <row r="147" spans="2:4" x14ac:dyDescent="0.25">
      <c r="B147" s="13"/>
      <c r="C147" s="13"/>
      <c r="D147" s="15"/>
    </row>
    <row r="148" spans="2:4" x14ac:dyDescent="0.25">
      <c r="B148" s="13"/>
      <c r="C148" s="13"/>
      <c r="D148" s="15"/>
    </row>
    <row r="149" spans="2:4" x14ac:dyDescent="0.25">
      <c r="B149" s="13"/>
      <c r="C149" s="13"/>
      <c r="D149" s="15"/>
    </row>
    <row r="150" spans="2:4" x14ac:dyDescent="0.25">
      <c r="B150" s="13"/>
      <c r="C150" s="13"/>
      <c r="D150" s="15"/>
    </row>
    <row r="151" spans="2:4" x14ac:dyDescent="0.25">
      <c r="B151" s="13"/>
      <c r="C151" s="13"/>
      <c r="D151" s="15"/>
    </row>
    <row r="152" spans="2:4" x14ac:dyDescent="0.25">
      <c r="B152" s="13"/>
      <c r="C152" s="13"/>
      <c r="D152" s="15"/>
    </row>
    <row r="153" spans="2:4" x14ac:dyDescent="0.25">
      <c r="B153" s="13"/>
      <c r="C153" s="13"/>
      <c r="D153" s="15"/>
    </row>
    <row r="154" spans="2:4" x14ac:dyDescent="0.25">
      <c r="B154" s="13"/>
      <c r="C154" s="13"/>
      <c r="D154" s="15"/>
    </row>
    <row r="155" spans="2:4" x14ac:dyDescent="0.25">
      <c r="B155" s="13"/>
      <c r="C155" s="13"/>
      <c r="D155" s="15"/>
    </row>
    <row r="156" spans="2:4" x14ac:dyDescent="0.25">
      <c r="B156" s="13"/>
      <c r="C156" s="13"/>
      <c r="D156" s="15"/>
    </row>
    <row r="157" spans="2:4" x14ac:dyDescent="0.25">
      <c r="B157" s="13"/>
      <c r="C157" s="13"/>
      <c r="D157" s="15"/>
    </row>
    <row r="158" spans="2:4" x14ac:dyDescent="0.25">
      <c r="B158" s="13"/>
      <c r="C158" s="13"/>
      <c r="D158" s="15"/>
    </row>
    <row r="159" spans="2:4" x14ac:dyDescent="0.25">
      <c r="B159" s="13"/>
      <c r="C159" s="13"/>
      <c r="D159" s="15"/>
    </row>
    <row r="160" spans="2:4" x14ac:dyDescent="0.25">
      <c r="B160" s="13"/>
      <c r="C160" s="13"/>
      <c r="D160" s="15"/>
    </row>
    <row r="161" spans="2:4" x14ac:dyDescent="0.25">
      <c r="B161" s="13"/>
      <c r="C161" s="13"/>
      <c r="D161" s="15"/>
    </row>
    <row r="162" spans="2:4" x14ac:dyDescent="0.25">
      <c r="B162" s="13"/>
      <c r="C162" s="13"/>
      <c r="D162" s="15"/>
    </row>
    <row r="163" spans="2:4" x14ac:dyDescent="0.25">
      <c r="B163" s="13"/>
      <c r="C163" s="13"/>
      <c r="D163" s="15"/>
    </row>
    <row r="164" spans="2:4" x14ac:dyDescent="0.25">
      <c r="B164" s="13"/>
      <c r="C164" s="13"/>
      <c r="D164" s="15"/>
    </row>
    <row r="165" spans="2:4" x14ac:dyDescent="0.25">
      <c r="B165" s="13"/>
      <c r="C165" s="13"/>
      <c r="D165" s="15"/>
    </row>
    <row r="166" spans="2:4" x14ac:dyDescent="0.25">
      <c r="B166" s="13"/>
      <c r="C166" s="13"/>
      <c r="D166" s="15"/>
    </row>
    <row r="167" spans="2:4" x14ac:dyDescent="0.25">
      <c r="B167" s="13"/>
      <c r="C167" s="13"/>
      <c r="D167" s="15"/>
    </row>
    <row r="168" spans="2:4" x14ac:dyDescent="0.25">
      <c r="B168" s="13"/>
      <c r="C168" s="13"/>
      <c r="D168" s="15"/>
    </row>
    <row r="169" spans="2:4" x14ac:dyDescent="0.25">
      <c r="B169" s="13"/>
      <c r="C169" s="13"/>
      <c r="D169" s="15"/>
    </row>
    <row r="170" spans="2:4" x14ac:dyDescent="0.25">
      <c r="B170" s="13"/>
      <c r="C170" s="13"/>
      <c r="D170" s="15"/>
    </row>
    <row r="171" spans="2:4" x14ac:dyDescent="0.25">
      <c r="B171" s="13"/>
      <c r="C171" s="13"/>
      <c r="D171" s="15"/>
    </row>
    <row r="172" spans="2:4" x14ac:dyDescent="0.25">
      <c r="B172" s="13"/>
      <c r="C172" s="13"/>
      <c r="D172" s="15"/>
    </row>
    <row r="173" spans="2:4" x14ac:dyDescent="0.25">
      <c r="B173" s="13"/>
      <c r="C173" s="13"/>
      <c r="D173" s="15"/>
    </row>
    <row r="174" spans="2:4" x14ac:dyDescent="0.25">
      <c r="B174" s="13"/>
      <c r="C174" s="13"/>
      <c r="D174" s="15"/>
    </row>
    <row r="175" spans="2:4" x14ac:dyDescent="0.25">
      <c r="B175" s="13"/>
      <c r="C175" s="13"/>
      <c r="D175" s="15"/>
    </row>
    <row r="176" spans="2:4" x14ac:dyDescent="0.25">
      <c r="B176" s="13"/>
      <c r="C176" s="13"/>
      <c r="D176" s="15"/>
    </row>
    <row r="177" spans="2:4" x14ac:dyDescent="0.25">
      <c r="B177" s="13"/>
      <c r="C177" s="13"/>
      <c r="D177" s="15"/>
    </row>
    <row r="178" spans="2:4" x14ac:dyDescent="0.25">
      <c r="B178" s="13"/>
      <c r="C178" s="13"/>
      <c r="D178" s="15"/>
    </row>
    <row r="179" spans="2:4" x14ac:dyDescent="0.25">
      <c r="B179" s="13"/>
      <c r="C179" s="13"/>
      <c r="D179" s="15"/>
    </row>
    <row r="180" spans="2:4" x14ac:dyDescent="0.25">
      <c r="B180" s="13"/>
      <c r="C180" s="13"/>
      <c r="D180" s="15"/>
    </row>
    <row r="181" spans="2:4" x14ac:dyDescent="0.25">
      <c r="B181" s="13"/>
      <c r="C181" s="13"/>
      <c r="D181" s="15"/>
    </row>
    <row r="182" spans="2:4" x14ac:dyDescent="0.25">
      <c r="B182" s="13"/>
      <c r="C182" s="13"/>
      <c r="D182" s="15"/>
    </row>
    <row r="183" spans="2:4" x14ac:dyDescent="0.25">
      <c r="B183" s="13"/>
      <c r="C183" s="13"/>
      <c r="D183" s="15"/>
    </row>
    <row r="184" spans="2:4" x14ac:dyDescent="0.25">
      <c r="B184" s="13"/>
      <c r="C184" s="13"/>
      <c r="D184" s="15"/>
    </row>
    <row r="185" spans="2:4" x14ac:dyDescent="0.25">
      <c r="B185" s="13"/>
      <c r="C185" s="13"/>
      <c r="D185" s="15"/>
    </row>
    <row r="186" spans="2:4" x14ac:dyDescent="0.25">
      <c r="B186" s="13"/>
      <c r="C186" s="13"/>
      <c r="D186" s="15"/>
    </row>
    <row r="187" spans="2:4" x14ac:dyDescent="0.25">
      <c r="B187" s="13"/>
      <c r="C187" s="13"/>
      <c r="D187" s="15"/>
    </row>
    <row r="188" spans="2:4" x14ac:dyDescent="0.25">
      <c r="B188" s="13"/>
      <c r="C188" s="13"/>
      <c r="D188" s="15"/>
    </row>
    <row r="189" spans="2:4" x14ac:dyDescent="0.25">
      <c r="B189" s="13"/>
      <c r="C189" s="13"/>
      <c r="D189" s="15"/>
    </row>
    <row r="190" spans="2:4" x14ac:dyDescent="0.25">
      <c r="B190" s="13"/>
      <c r="C190" s="13"/>
      <c r="D190" s="15"/>
    </row>
    <row r="191" spans="2:4" x14ac:dyDescent="0.25">
      <c r="B191" s="13"/>
      <c r="C191" s="13"/>
      <c r="D191" s="15"/>
    </row>
    <row r="192" spans="2:4" x14ac:dyDescent="0.25">
      <c r="B192" s="13"/>
      <c r="C192" s="13"/>
      <c r="D192" s="15"/>
    </row>
    <row r="193" spans="2:4" x14ac:dyDescent="0.25">
      <c r="B193" s="13"/>
      <c r="C193" s="13"/>
      <c r="D193" s="15"/>
    </row>
    <row r="194" spans="2:4" x14ac:dyDescent="0.25">
      <c r="B194" s="13"/>
      <c r="C194" s="13"/>
      <c r="D194" s="15"/>
    </row>
    <row r="195" spans="2:4" x14ac:dyDescent="0.25">
      <c r="B195" s="13"/>
      <c r="C195" s="13"/>
      <c r="D195" s="15"/>
    </row>
    <row r="196" spans="2:4" x14ac:dyDescent="0.25">
      <c r="B196" s="13"/>
      <c r="C196" s="13"/>
      <c r="D196" s="15"/>
    </row>
    <row r="197" spans="2:4" x14ac:dyDescent="0.25">
      <c r="B197" s="13"/>
      <c r="C197" s="13"/>
      <c r="D197" s="15"/>
    </row>
    <row r="198" spans="2:4" x14ac:dyDescent="0.25">
      <c r="B198" s="13"/>
      <c r="C198" s="13"/>
      <c r="D198" s="15"/>
    </row>
    <row r="199" spans="2:4" x14ac:dyDescent="0.25">
      <c r="B199" s="13"/>
      <c r="C199" s="13"/>
      <c r="D199" s="15"/>
    </row>
    <row r="200" spans="2:4" x14ac:dyDescent="0.25">
      <c r="B200" s="13"/>
      <c r="C200" s="13"/>
      <c r="D200" s="15"/>
    </row>
    <row r="201" spans="2:4" x14ac:dyDescent="0.25">
      <c r="B201" s="13"/>
      <c r="C201" s="13"/>
      <c r="D201" s="15"/>
    </row>
    <row r="202" spans="2:4" x14ac:dyDescent="0.25">
      <c r="B202" s="13"/>
      <c r="C202" s="13"/>
      <c r="D202" s="15"/>
    </row>
    <row r="203" spans="2:4" x14ac:dyDescent="0.25">
      <c r="B203" s="13"/>
      <c r="C203" s="13"/>
      <c r="D203" s="15"/>
    </row>
    <row r="204" spans="2:4" x14ac:dyDescent="0.25">
      <c r="B204" s="13"/>
      <c r="C204" s="13"/>
      <c r="D204" s="15"/>
    </row>
    <row r="205" spans="2:4" x14ac:dyDescent="0.25">
      <c r="B205" s="13"/>
      <c r="C205" s="13"/>
      <c r="D205" s="15"/>
    </row>
    <row r="206" spans="2:4" x14ac:dyDescent="0.25">
      <c r="B206" s="13"/>
      <c r="C206" s="13"/>
      <c r="D206" s="15"/>
    </row>
    <row r="207" spans="2:4" x14ac:dyDescent="0.25">
      <c r="B207" s="13"/>
      <c r="C207" s="13"/>
      <c r="D207" s="15"/>
    </row>
    <row r="208" spans="2:4" x14ac:dyDescent="0.25">
      <c r="B208" s="13"/>
      <c r="C208" s="13"/>
      <c r="D208" s="15"/>
    </row>
    <row r="209" spans="2:4" x14ac:dyDescent="0.25">
      <c r="B209" s="13"/>
      <c r="C209" s="13"/>
      <c r="D209" s="15"/>
    </row>
    <row r="210" spans="2:4" x14ac:dyDescent="0.25">
      <c r="B210" s="13"/>
      <c r="C210" s="13"/>
      <c r="D210" s="15"/>
    </row>
    <row r="211" spans="2:4" x14ac:dyDescent="0.25">
      <c r="B211" s="13"/>
      <c r="C211" s="13"/>
      <c r="D211" s="15"/>
    </row>
    <row r="212" spans="2:4" x14ac:dyDescent="0.25">
      <c r="B212" s="13"/>
      <c r="C212" s="13"/>
      <c r="D212" s="15"/>
    </row>
    <row r="213" spans="2:4" x14ac:dyDescent="0.25">
      <c r="B213" s="13"/>
      <c r="C213" s="13"/>
      <c r="D213" s="15"/>
    </row>
    <row r="214" spans="2:4" x14ac:dyDescent="0.25">
      <c r="B214" s="13"/>
      <c r="C214" s="13"/>
      <c r="D214" s="15"/>
    </row>
    <row r="215" spans="2:4" x14ac:dyDescent="0.25">
      <c r="B215" s="13"/>
      <c r="C215" s="13"/>
      <c r="D215" s="15"/>
    </row>
    <row r="216" spans="2:4" x14ac:dyDescent="0.25">
      <c r="B216" s="13"/>
      <c r="C216" s="13"/>
      <c r="D216" s="15"/>
    </row>
    <row r="217" spans="2:4" x14ac:dyDescent="0.25">
      <c r="B217" s="13"/>
      <c r="C217" s="13"/>
      <c r="D217" s="15"/>
    </row>
    <row r="218" spans="2:4" x14ac:dyDescent="0.25">
      <c r="B218" s="13"/>
      <c r="C218" s="13"/>
      <c r="D218" s="15"/>
    </row>
    <row r="219" spans="2:4" x14ac:dyDescent="0.25">
      <c r="B219" s="13"/>
      <c r="C219" s="13"/>
      <c r="D219" s="15"/>
    </row>
    <row r="220" spans="2:4" x14ac:dyDescent="0.25">
      <c r="B220" s="13"/>
      <c r="C220" s="13"/>
      <c r="D220" s="15"/>
    </row>
    <row r="221" spans="2:4" x14ac:dyDescent="0.25">
      <c r="B221" s="13"/>
      <c r="C221" s="13"/>
      <c r="D221" s="15"/>
    </row>
    <row r="222" spans="2:4" x14ac:dyDescent="0.25">
      <c r="B222" s="13"/>
      <c r="C222" s="13"/>
      <c r="D222" s="15"/>
    </row>
    <row r="223" spans="2:4" x14ac:dyDescent="0.25">
      <c r="B223" s="13"/>
      <c r="C223" s="13"/>
      <c r="D223" s="15"/>
    </row>
    <row r="224" spans="2:4" x14ac:dyDescent="0.25">
      <c r="B224" s="13"/>
      <c r="C224" s="13"/>
      <c r="D224" s="15"/>
    </row>
    <row r="225" spans="2:4" x14ac:dyDescent="0.25">
      <c r="B225" s="13"/>
      <c r="C225" s="13"/>
      <c r="D225" s="15"/>
    </row>
    <row r="226" spans="2:4" x14ac:dyDescent="0.25">
      <c r="B226" s="13"/>
      <c r="C226" s="13"/>
      <c r="D226" s="15"/>
    </row>
    <row r="227" spans="2:4" x14ac:dyDescent="0.25">
      <c r="B227" s="13"/>
      <c r="C227" s="13"/>
      <c r="D227" s="15"/>
    </row>
    <row r="228" spans="2:4" x14ac:dyDescent="0.25">
      <c r="B228" s="13"/>
      <c r="C228" s="13"/>
      <c r="D228" s="15"/>
    </row>
    <row r="229" spans="2:4" x14ac:dyDescent="0.25">
      <c r="B229" s="13"/>
      <c r="C229" s="13"/>
      <c r="D229" s="15"/>
    </row>
    <row r="230" spans="2:4" x14ac:dyDescent="0.25">
      <c r="B230" s="13"/>
      <c r="C230" s="13"/>
      <c r="D230" s="15"/>
    </row>
    <row r="231" spans="2:4" x14ac:dyDescent="0.25">
      <c r="B231" s="13"/>
      <c r="C231" s="13"/>
      <c r="D231" s="15"/>
    </row>
    <row r="232" spans="2:4" x14ac:dyDescent="0.25">
      <c r="B232" s="13"/>
      <c r="C232" s="13"/>
      <c r="D232" s="15"/>
    </row>
    <row r="233" spans="2:4" x14ac:dyDescent="0.25">
      <c r="B233" s="13"/>
      <c r="C233" s="13"/>
      <c r="D233" s="15"/>
    </row>
    <row r="234" spans="2:4" x14ac:dyDescent="0.25">
      <c r="B234" s="13"/>
      <c r="C234" s="13"/>
      <c r="D234" s="15"/>
    </row>
    <row r="235" spans="2:4" x14ac:dyDescent="0.25">
      <c r="B235" s="13"/>
      <c r="C235" s="13"/>
      <c r="D235" s="15"/>
    </row>
    <row r="236" spans="2:4" x14ac:dyDescent="0.25">
      <c r="B236" s="13"/>
      <c r="C236" s="13"/>
      <c r="D236" s="15"/>
    </row>
    <row r="237" spans="2:4" x14ac:dyDescent="0.25">
      <c r="B237" s="13"/>
      <c r="C237" s="13"/>
      <c r="D237" s="15"/>
    </row>
    <row r="238" spans="2:4" x14ac:dyDescent="0.25">
      <c r="B238" s="13"/>
      <c r="C238" s="13"/>
      <c r="D238" s="15"/>
    </row>
    <row r="239" spans="2:4" x14ac:dyDescent="0.25">
      <c r="B239" s="13"/>
      <c r="C239" s="13"/>
      <c r="D239" s="15"/>
    </row>
    <row r="240" spans="2:4" x14ac:dyDescent="0.25">
      <c r="B240" s="13"/>
      <c r="C240" s="13"/>
      <c r="D240" s="15"/>
    </row>
    <row r="241" spans="2:4" x14ac:dyDescent="0.25">
      <c r="B241" s="13"/>
      <c r="C241" s="13"/>
      <c r="D241" s="15"/>
    </row>
    <row r="242" spans="2:4" x14ac:dyDescent="0.25">
      <c r="B242" s="13"/>
      <c r="C242" s="13"/>
      <c r="D242" s="15"/>
    </row>
    <row r="243" spans="2:4" x14ac:dyDescent="0.25">
      <c r="B243" s="13"/>
      <c r="C243" s="13"/>
      <c r="D243" s="15"/>
    </row>
    <row r="244" spans="2:4" x14ac:dyDescent="0.25">
      <c r="B244" s="13"/>
      <c r="C244" s="13"/>
      <c r="D244" s="15"/>
    </row>
    <row r="245" spans="2:4" x14ac:dyDescent="0.25">
      <c r="B245" s="13"/>
      <c r="C245" s="13"/>
      <c r="D245" s="15"/>
    </row>
    <row r="246" spans="2:4" x14ac:dyDescent="0.25">
      <c r="B246" s="13"/>
      <c r="C246" s="13"/>
      <c r="D246" s="15"/>
    </row>
    <row r="247" spans="2:4" x14ac:dyDescent="0.25">
      <c r="B247" s="13"/>
      <c r="C247" s="13"/>
      <c r="D247" s="15"/>
    </row>
    <row r="248" spans="2:4" x14ac:dyDescent="0.25">
      <c r="B248" s="13"/>
      <c r="C248" s="13"/>
      <c r="D248" s="15"/>
    </row>
    <row r="249" spans="2:4" x14ac:dyDescent="0.25">
      <c r="B249" s="13"/>
      <c r="C249" s="13"/>
      <c r="D249" s="15"/>
    </row>
    <row r="250" spans="2:4" x14ac:dyDescent="0.25">
      <c r="B250" s="13"/>
      <c r="C250" s="13"/>
      <c r="D250" s="15"/>
    </row>
    <row r="251" spans="2:4" x14ac:dyDescent="0.25">
      <c r="B251" s="13"/>
      <c r="C251" s="13"/>
      <c r="D251" s="15"/>
    </row>
    <row r="252" spans="2:4" x14ac:dyDescent="0.25">
      <c r="B252" s="13"/>
      <c r="C252" s="13"/>
      <c r="D252" s="15"/>
    </row>
    <row r="253" spans="2:4" x14ac:dyDescent="0.25">
      <c r="B253" s="13"/>
      <c r="C253" s="13"/>
      <c r="D253" s="15"/>
    </row>
    <row r="254" spans="2:4" x14ac:dyDescent="0.25">
      <c r="B254" s="13"/>
      <c r="C254" s="13"/>
      <c r="D254" s="15"/>
    </row>
    <row r="255" spans="2:4" x14ac:dyDescent="0.25">
      <c r="B255" s="13"/>
      <c r="C255" s="13"/>
      <c r="D255" s="15"/>
    </row>
    <row r="256" spans="2:4" x14ac:dyDescent="0.25">
      <c r="B256" s="13"/>
      <c r="C256" s="13"/>
      <c r="D256" s="15"/>
    </row>
    <row r="257" spans="2:4" x14ac:dyDescent="0.25">
      <c r="B257" s="13"/>
      <c r="C257" s="13"/>
      <c r="D257" s="15"/>
    </row>
    <row r="258" spans="2:4" x14ac:dyDescent="0.25">
      <c r="B258" s="13"/>
      <c r="C258" s="13"/>
      <c r="D258" s="15"/>
    </row>
    <row r="259" spans="2:4" x14ac:dyDescent="0.25">
      <c r="B259" s="13"/>
      <c r="C259" s="13"/>
      <c r="D259" s="15"/>
    </row>
    <row r="260" spans="2:4" x14ac:dyDescent="0.25">
      <c r="B260" s="13"/>
      <c r="C260" s="13"/>
      <c r="D260" s="15"/>
    </row>
    <row r="261" spans="2:4" x14ac:dyDescent="0.25">
      <c r="B261" s="13"/>
      <c r="C261" s="13"/>
      <c r="D261" s="15"/>
    </row>
    <row r="262" spans="2:4" x14ac:dyDescent="0.25">
      <c r="B262" s="13"/>
      <c r="C262" s="13"/>
      <c r="D262" s="15"/>
    </row>
    <row r="263" spans="2:4" x14ac:dyDescent="0.25">
      <c r="B263" s="13"/>
      <c r="C263" s="13"/>
      <c r="D263" s="15"/>
    </row>
    <row r="264" spans="2:4" x14ac:dyDescent="0.25">
      <c r="B264" s="13"/>
      <c r="C264" s="13"/>
      <c r="D264" s="15"/>
    </row>
    <row r="265" spans="2:4" x14ac:dyDescent="0.25">
      <c r="B265" s="13"/>
      <c r="C265" s="13"/>
      <c r="D265" s="15"/>
    </row>
    <row r="266" spans="2:4" x14ac:dyDescent="0.25">
      <c r="B266" s="13"/>
      <c r="C266" s="13"/>
      <c r="D266" s="15"/>
    </row>
    <row r="267" spans="2:4" x14ac:dyDescent="0.25">
      <c r="B267" s="13"/>
      <c r="C267" s="13"/>
      <c r="D267" s="15"/>
    </row>
    <row r="268" spans="2:4" x14ac:dyDescent="0.25">
      <c r="B268" s="13"/>
      <c r="C268" s="13"/>
      <c r="D268" s="15"/>
    </row>
    <row r="269" spans="2:4" x14ac:dyDescent="0.25">
      <c r="B269" s="13"/>
      <c r="C269" s="13"/>
      <c r="D269" s="15"/>
    </row>
    <row r="270" spans="2:4" x14ac:dyDescent="0.25">
      <c r="B270" s="13"/>
      <c r="C270" s="13"/>
      <c r="D270" s="15"/>
    </row>
    <row r="271" spans="2:4" x14ac:dyDescent="0.25">
      <c r="B271" s="13"/>
      <c r="C271" s="13"/>
      <c r="D271" s="15"/>
    </row>
    <row r="272" spans="2:4" x14ac:dyDescent="0.25">
      <c r="B272" s="13"/>
      <c r="C272" s="13"/>
      <c r="D272" s="15"/>
    </row>
    <row r="273" spans="2:4" x14ac:dyDescent="0.25">
      <c r="B273" s="13"/>
      <c r="C273" s="13"/>
      <c r="D273" s="15"/>
    </row>
    <row r="274" spans="2:4" x14ac:dyDescent="0.25">
      <c r="B274" s="13"/>
      <c r="C274" s="13"/>
      <c r="D274" s="15"/>
    </row>
    <row r="275" spans="2:4" x14ac:dyDescent="0.25">
      <c r="B275" s="13"/>
      <c r="C275" s="13"/>
      <c r="D275" s="15"/>
    </row>
    <row r="276" spans="2:4" x14ac:dyDescent="0.25">
      <c r="B276" s="13"/>
      <c r="C276" s="13"/>
      <c r="D276" s="15"/>
    </row>
    <row r="277" spans="2:4" x14ac:dyDescent="0.25">
      <c r="B277" s="13"/>
      <c r="C277" s="13"/>
      <c r="D277" s="15"/>
    </row>
    <row r="278" spans="2:4" x14ac:dyDescent="0.25">
      <c r="B278" s="13"/>
      <c r="C278" s="13"/>
      <c r="D278" s="15"/>
    </row>
    <row r="279" spans="2:4" x14ac:dyDescent="0.25">
      <c r="B279" s="13"/>
      <c r="C279" s="13"/>
      <c r="D279" s="15"/>
    </row>
    <row r="280" spans="2:4" x14ac:dyDescent="0.25">
      <c r="B280" s="13"/>
      <c r="C280" s="13"/>
      <c r="D280" s="15"/>
    </row>
    <row r="281" spans="2:4" x14ac:dyDescent="0.25">
      <c r="B281" s="13"/>
      <c r="C281" s="13"/>
      <c r="D281" s="15"/>
    </row>
    <row r="282" spans="2:4" x14ac:dyDescent="0.25">
      <c r="B282" s="13"/>
      <c r="C282" s="13"/>
      <c r="D282" s="15"/>
    </row>
    <row r="283" spans="2:4" x14ac:dyDescent="0.25">
      <c r="B283" s="13"/>
      <c r="C283" s="13"/>
      <c r="D283" s="15"/>
    </row>
    <row r="284" spans="2:4" x14ac:dyDescent="0.25">
      <c r="B284" s="13"/>
      <c r="C284" s="13"/>
      <c r="D284" s="15"/>
    </row>
    <row r="285" spans="2:4" x14ac:dyDescent="0.25">
      <c r="B285" s="13"/>
      <c r="C285" s="13"/>
      <c r="D285" s="15"/>
    </row>
    <row r="286" spans="2:4" x14ac:dyDescent="0.25">
      <c r="B286" s="13"/>
      <c r="C286" s="13"/>
      <c r="D286" s="15"/>
    </row>
    <row r="287" spans="2:4" x14ac:dyDescent="0.25">
      <c r="B287" s="13"/>
      <c r="C287" s="13"/>
      <c r="D287" s="15"/>
    </row>
    <row r="288" spans="2:4" x14ac:dyDescent="0.25">
      <c r="B288" s="13"/>
      <c r="C288" s="13"/>
      <c r="D288" s="15"/>
    </row>
    <row r="289" spans="2:4" x14ac:dyDescent="0.25">
      <c r="B289" s="13"/>
      <c r="C289" s="13"/>
      <c r="D289" s="15"/>
    </row>
    <row r="290" spans="2:4" x14ac:dyDescent="0.25">
      <c r="B290" s="13"/>
      <c r="C290" s="13"/>
      <c r="D290" s="15"/>
    </row>
    <row r="291" spans="2:4" x14ac:dyDescent="0.25">
      <c r="B291" s="13"/>
      <c r="C291" s="13"/>
      <c r="D291" s="15"/>
    </row>
    <row r="292" spans="2:4" x14ac:dyDescent="0.25">
      <c r="B292" s="13"/>
      <c r="C292" s="13"/>
      <c r="D292" s="15"/>
    </row>
    <row r="293" spans="2:4" x14ac:dyDescent="0.25">
      <c r="B293" s="13"/>
      <c r="C293" s="13"/>
      <c r="D293" s="15"/>
    </row>
    <row r="294" spans="2:4" x14ac:dyDescent="0.25">
      <c r="B294" s="13"/>
      <c r="C294" s="13"/>
      <c r="D294" s="15"/>
    </row>
    <row r="295" spans="2:4" x14ac:dyDescent="0.25">
      <c r="B295" s="13"/>
      <c r="C295" s="13"/>
      <c r="D295" s="15"/>
    </row>
    <row r="296" spans="2:4" x14ac:dyDescent="0.25">
      <c r="B296" s="13"/>
      <c r="C296" s="13"/>
      <c r="D296" s="15"/>
    </row>
    <row r="297" spans="2:4" x14ac:dyDescent="0.25">
      <c r="B297" s="13"/>
      <c r="C297" s="13"/>
      <c r="D297" s="15"/>
    </row>
    <row r="298" spans="2:4" x14ac:dyDescent="0.25">
      <c r="B298" s="13"/>
      <c r="C298" s="13"/>
      <c r="D298" s="15"/>
    </row>
    <row r="299" spans="2:4" x14ac:dyDescent="0.25">
      <c r="B299" s="13"/>
      <c r="C299" s="13"/>
      <c r="D299" s="15"/>
    </row>
    <row r="300" spans="2:4" x14ac:dyDescent="0.25">
      <c r="B300" s="13"/>
      <c r="C300" s="13"/>
      <c r="D300" s="15"/>
    </row>
    <row r="301" spans="2:4" x14ac:dyDescent="0.25">
      <c r="B301" s="13"/>
      <c r="C301" s="13"/>
      <c r="D301" s="15"/>
    </row>
    <row r="302" spans="2:4" x14ac:dyDescent="0.25">
      <c r="B302" s="13"/>
      <c r="C302" s="13"/>
      <c r="D302" s="15"/>
    </row>
    <row r="303" spans="2:4" x14ac:dyDescent="0.25">
      <c r="B303" s="13"/>
      <c r="C303" s="13"/>
      <c r="D303" s="15"/>
    </row>
    <row r="304" spans="2:4" x14ac:dyDescent="0.25">
      <c r="B304" s="13"/>
      <c r="C304" s="13"/>
      <c r="D304" s="15"/>
    </row>
    <row r="305" spans="2:4" x14ac:dyDescent="0.25">
      <c r="B305" s="13"/>
      <c r="C305" s="13"/>
      <c r="D305" s="15"/>
    </row>
    <row r="306" spans="2:4" x14ac:dyDescent="0.25">
      <c r="B306" s="13"/>
      <c r="C306" s="13"/>
      <c r="D306" s="15"/>
    </row>
    <row r="307" spans="2:4" x14ac:dyDescent="0.25">
      <c r="B307" s="13"/>
      <c r="C307" s="13"/>
      <c r="D307" s="15"/>
    </row>
    <row r="308" spans="2:4" x14ac:dyDescent="0.25">
      <c r="B308" s="13"/>
      <c r="C308" s="13"/>
      <c r="D308" s="15"/>
    </row>
    <row r="309" spans="2:4" x14ac:dyDescent="0.25">
      <c r="B309" s="13"/>
      <c r="C309" s="13"/>
      <c r="D309" s="15"/>
    </row>
    <row r="310" spans="2:4" x14ac:dyDescent="0.25">
      <c r="B310" s="13"/>
      <c r="C310" s="13"/>
      <c r="D310" s="15"/>
    </row>
    <row r="311" spans="2:4" x14ac:dyDescent="0.25">
      <c r="B311" s="13"/>
      <c r="C311" s="13"/>
      <c r="D311" s="15"/>
    </row>
    <row r="312" spans="2:4" x14ac:dyDescent="0.25">
      <c r="B312" s="13"/>
      <c r="C312" s="13"/>
      <c r="D312" s="15"/>
    </row>
    <row r="313" spans="2:4" x14ac:dyDescent="0.25">
      <c r="B313" s="13"/>
      <c r="C313" s="13"/>
      <c r="D313" s="15"/>
    </row>
    <row r="314" spans="2:4" x14ac:dyDescent="0.25">
      <c r="B314" s="13"/>
      <c r="C314" s="13"/>
      <c r="D314" s="15"/>
    </row>
    <row r="315" spans="2:4" x14ac:dyDescent="0.25">
      <c r="B315" s="13"/>
      <c r="C315" s="13"/>
      <c r="D315" s="15"/>
    </row>
    <row r="316" spans="2:4" x14ac:dyDescent="0.25">
      <c r="B316" s="13"/>
      <c r="C316" s="13"/>
      <c r="D316" s="15"/>
    </row>
    <row r="317" spans="2:4" x14ac:dyDescent="0.25">
      <c r="B317" s="13"/>
      <c r="C317" s="13"/>
      <c r="D317" s="15"/>
    </row>
    <row r="318" spans="2:4" x14ac:dyDescent="0.25">
      <c r="B318" s="13"/>
      <c r="C318" s="13"/>
      <c r="D318" s="15"/>
    </row>
    <row r="319" spans="2:4" x14ac:dyDescent="0.25">
      <c r="B319" s="13"/>
      <c r="C319" s="13"/>
      <c r="D319" s="15"/>
    </row>
    <row r="320" spans="2:4" x14ac:dyDescent="0.25">
      <c r="B320" s="13"/>
      <c r="C320" s="13"/>
      <c r="D320" s="15"/>
    </row>
    <row r="321" spans="2:4" x14ac:dyDescent="0.25">
      <c r="B321" s="13"/>
      <c r="C321" s="13"/>
      <c r="D321" s="15"/>
    </row>
    <row r="322" spans="2:4" x14ac:dyDescent="0.25">
      <c r="B322" s="13"/>
      <c r="C322" s="13"/>
      <c r="D322" s="15"/>
    </row>
    <row r="323" spans="2:4" x14ac:dyDescent="0.25">
      <c r="B323" s="13"/>
      <c r="C323" s="13"/>
      <c r="D323" s="15"/>
    </row>
    <row r="324" spans="2:4" x14ac:dyDescent="0.25">
      <c r="B324" s="13"/>
      <c r="C324" s="13"/>
      <c r="D324" s="15"/>
    </row>
    <row r="325" spans="2:4" x14ac:dyDescent="0.25">
      <c r="B325" s="13"/>
      <c r="C325" s="13"/>
      <c r="D325" s="15"/>
    </row>
    <row r="326" spans="2:4" x14ac:dyDescent="0.25">
      <c r="B326" s="13"/>
      <c r="C326" s="13"/>
      <c r="D326" s="15"/>
    </row>
    <row r="327" spans="2:4" x14ac:dyDescent="0.25">
      <c r="B327" s="13"/>
      <c r="C327" s="13"/>
      <c r="D327" s="15"/>
    </row>
    <row r="328" spans="2:4" x14ac:dyDescent="0.25">
      <c r="B328" s="13"/>
      <c r="C328" s="13"/>
      <c r="D328" s="15"/>
    </row>
    <row r="329" spans="2:4" x14ac:dyDescent="0.25">
      <c r="B329" s="13"/>
      <c r="C329" s="13"/>
      <c r="D329" s="15"/>
    </row>
    <row r="330" spans="2:4" x14ac:dyDescent="0.25">
      <c r="B330" s="13"/>
      <c r="C330" s="13"/>
      <c r="D330" s="15"/>
    </row>
    <row r="331" spans="2:4" x14ac:dyDescent="0.25">
      <c r="B331" s="13"/>
      <c r="C331" s="13"/>
      <c r="D331" s="15"/>
    </row>
    <row r="332" spans="2:4" x14ac:dyDescent="0.25">
      <c r="B332" s="13"/>
      <c r="C332" s="13"/>
      <c r="D332" s="15"/>
    </row>
    <row r="333" spans="2:4" x14ac:dyDescent="0.25">
      <c r="B333" s="13"/>
      <c r="C333" s="13"/>
      <c r="D333" s="15"/>
    </row>
    <row r="334" spans="2:4" x14ac:dyDescent="0.25">
      <c r="B334" s="13"/>
      <c r="C334" s="13"/>
      <c r="D334" s="15"/>
    </row>
    <row r="335" spans="2:4" x14ac:dyDescent="0.25">
      <c r="B335" s="13"/>
      <c r="C335" s="13"/>
      <c r="D335" s="15"/>
    </row>
    <row r="336" spans="2:4" x14ac:dyDescent="0.25">
      <c r="B336" s="13"/>
      <c r="C336" s="13"/>
      <c r="D336" s="15"/>
    </row>
    <row r="337" spans="2:4" x14ac:dyDescent="0.25">
      <c r="B337" s="13"/>
      <c r="C337" s="13"/>
      <c r="D337" s="15"/>
    </row>
    <row r="338" spans="2:4" x14ac:dyDescent="0.25">
      <c r="B338" s="13"/>
      <c r="C338" s="13"/>
      <c r="D338" s="15"/>
    </row>
    <row r="339" spans="2:4" x14ac:dyDescent="0.25">
      <c r="B339" s="13"/>
      <c r="C339" s="13"/>
      <c r="D339" s="15"/>
    </row>
    <row r="340" spans="2:4" x14ac:dyDescent="0.25">
      <c r="B340" s="13"/>
      <c r="C340" s="13"/>
      <c r="D340" s="15"/>
    </row>
    <row r="341" spans="2:4" x14ac:dyDescent="0.25">
      <c r="B341" s="13"/>
      <c r="C341" s="13"/>
      <c r="D341" s="15"/>
    </row>
    <row r="342" spans="2:4" x14ac:dyDescent="0.25">
      <c r="B342" s="13"/>
      <c r="C342" s="13"/>
      <c r="D342" s="15"/>
    </row>
    <row r="343" spans="2:4" x14ac:dyDescent="0.25">
      <c r="B343" s="13"/>
      <c r="C343" s="13"/>
      <c r="D343" s="15"/>
    </row>
    <row r="344" spans="2:4" x14ac:dyDescent="0.25">
      <c r="B344" s="13"/>
      <c r="C344" s="13"/>
      <c r="D344" s="15"/>
    </row>
    <row r="345" spans="2:4" x14ac:dyDescent="0.25">
      <c r="B345" s="13"/>
      <c r="C345" s="13"/>
      <c r="D345" s="15"/>
    </row>
    <row r="346" spans="2:4" x14ac:dyDescent="0.25">
      <c r="B346" s="13"/>
      <c r="C346" s="13"/>
      <c r="D346" s="15"/>
    </row>
    <row r="347" spans="2:4" x14ac:dyDescent="0.25">
      <c r="B347" s="13"/>
      <c r="C347" s="13"/>
      <c r="D347" s="15"/>
    </row>
    <row r="348" spans="2:4" x14ac:dyDescent="0.25">
      <c r="B348" s="13"/>
      <c r="C348" s="13"/>
      <c r="D348" s="15"/>
    </row>
    <row r="349" spans="2:4" x14ac:dyDescent="0.25">
      <c r="B349" s="13"/>
      <c r="C349" s="13"/>
      <c r="D349" s="15"/>
    </row>
    <row r="350" spans="2:4" x14ac:dyDescent="0.25">
      <c r="B350" s="13"/>
      <c r="C350" s="13"/>
      <c r="D350" s="15"/>
    </row>
    <row r="351" spans="2:4" x14ac:dyDescent="0.25">
      <c r="B351" s="13"/>
      <c r="C351" s="13"/>
      <c r="D351" s="15"/>
    </row>
    <row r="352" spans="2:4" x14ac:dyDescent="0.25">
      <c r="B352" s="13"/>
      <c r="C352" s="13"/>
      <c r="D352" s="15"/>
    </row>
    <row r="353" spans="2:4" x14ac:dyDescent="0.25">
      <c r="B353" s="13"/>
      <c r="C353" s="13"/>
      <c r="D353" s="15"/>
    </row>
    <row r="354" spans="2:4" x14ac:dyDescent="0.25">
      <c r="B354" s="13"/>
      <c r="C354" s="13"/>
      <c r="D354" s="15"/>
    </row>
    <row r="355" spans="2:4" x14ac:dyDescent="0.25">
      <c r="B355" s="13"/>
      <c r="C355" s="13"/>
      <c r="D355" s="15"/>
    </row>
    <row r="356" spans="2:4" x14ac:dyDescent="0.25">
      <c r="B356" s="13"/>
      <c r="C356" s="13"/>
      <c r="D356" s="15"/>
    </row>
    <row r="357" spans="2:4" x14ac:dyDescent="0.25">
      <c r="B357" s="13"/>
      <c r="C357" s="13"/>
      <c r="D357" s="15"/>
    </row>
    <row r="358" spans="2:4" x14ac:dyDescent="0.25">
      <c r="B358" s="13"/>
      <c r="C358" s="13"/>
      <c r="D358" s="15"/>
    </row>
    <row r="359" spans="2:4" x14ac:dyDescent="0.25">
      <c r="B359" s="13"/>
      <c r="C359" s="13"/>
      <c r="D359" s="15"/>
    </row>
    <row r="360" spans="2:4" x14ac:dyDescent="0.25">
      <c r="B360" s="13"/>
      <c r="C360" s="13"/>
      <c r="D360" s="15"/>
    </row>
    <row r="361" spans="2:4" x14ac:dyDescent="0.25">
      <c r="B361" s="13"/>
      <c r="C361" s="13"/>
      <c r="D361" s="15"/>
    </row>
    <row r="362" spans="2:4" x14ac:dyDescent="0.25">
      <c r="B362" s="13"/>
      <c r="C362" s="13"/>
      <c r="D362" s="15"/>
    </row>
    <row r="363" spans="2:4" x14ac:dyDescent="0.25">
      <c r="B363" s="13"/>
      <c r="C363" s="13"/>
      <c r="D363" s="15"/>
    </row>
    <row r="364" spans="2:4" x14ac:dyDescent="0.25">
      <c r="B364" s="13"/>
      <c r="C364" s="13"/>
      <c r="D364" s="15"/>
    </row>
    <row r="365" spans="2:4" x14ac:dyDescent="0.25">
      <c r="B365" s="13"/>
      <c r="C365" s="13"/>
      <c r="D365" s="15"/>
    </row>
    <row r="366" spans="2:4" x14ac:dyDescent="0.25">
      <c r="B366" s="13"/>
      <c r="C366" s="13"/>
      <c r="D366" s="15"/>
    </row>
    <row r="367" spans="2:4" x14ac:dyDescent="0.25">
      <c r="B367" s="13"/>
      <c r="C367" s="13"/>
      <c r="D367" s="15"/>
    </row>
    <row r="368" spans="2:4" x14ac:dyDescent="0.25">
      <c r="B368" s="13"/>
      <c r="C368" s="13"/>
      <c r="D368" s="15"/>
    </row>
    <row r="369" spans="2:4" x14ac:dyDescent="0.25">
      <c r="B369" s="13"/>
      <c r="C369" s="13"/>
      <c r="D369" s="15"/>
    </row>
    <row r="370" spans="2:4" x14ac:dyDescent="0.25">
      <c r="B370" s="13"/>
      <c r="C370" s="13"/>
      <c r="D370" s="15"/>
    </row>
    <row r="371" spans="2:4" x14ac:dyDescent="0.25">
      <c r="B371" s="13"/>
      <c r="C371" s="13"/>
      <c r="D371" s="15"/>
    </row>
    <row r="372" spans="2:4" x14ac:dyDescent="0.25">
      <c r="B372" s="13"/>
      <c r="C372" s="13"/>
      <c r="D372" s="15"/>
    </row>
    <row r="373" spans="2:4" x14ac:dyDescent="0.25">
      <c r="B373" s="13"/>
      <c r="C373" s="13"/>
      <c r="D373" s="15"/>
    </row>
    <row r="374" spans="2:4" x14ac:dyDescent="0.25">
      <c r="B374" s="13"/>
      <c r="C374" s="13"/>
      <c r="D374" s="15"/>
    </row>
    <row r="375" spans="2:4" x14ac:dyDescent="0.25">
      <c r="B375" s="13"/>
      <c r="C375" s="13"/>
      <c r="D375" s="15"/>
    </row>
    <row r="376" spans="2:4" x14ac:dyDescent="0.25">
      <c r="B376" s="13"/>
      <c r="C376" s="13"/>
      <c r="D376" s="15"/>
    </row>
    <row r="377" spans="2:4" x14ac:dyDescent="0.25">
      <c r="B377" s="13"/>
      <c r="C377" s="13"/>
      <c r="D377" s="15"/>
    </row>
    <row r="378" spans="2:4" x14ac:dyDescent="0.25">
      <c r="B378" s="13"/>
      <c r="C378" s="13"/>
      <c r="D378" s="15"/>
    </row>
    <row r="379" spans="2:4" x14ac:dyDescent="0.25">
      <c r="B379" s="13"/>
      <c r="C379" s="13"/>
      <c r="D379" s="15"/>
    </row>
    <row r="380" spans="2:4" x14ac:dyDescent="0.25">
      <c r="B380" s="13"/>
      <c r="C380" s="13"/>
      <c r="D380" s="15"/>
    </row>
    <row r="381" spans="2:4" x14ac:dyDescent="0.25">
      <c r="B381" s="13"/>
      <c r="C381" s="13"/>
      <c r="D381" s="15"/>
    </row>
    <row r="382" spans="2:4" x14ac:dyDescent="0.25">
      <c r="B382" s="13"/>
      <c r="C382" s="13"/>
      <c r="D382" s="15"/>
    </row>
    <row r="384" spans="2:4" x14ac:dyDescent="0.25">
      <c r="B384" s="13"/>
      <c r="C384" s="13"/>
      <c r="D384" s="15"/>
    </row>
    <row r="385" spans="2:4" x14ac:dyDescent="0.25">
      <c r="B385" s="13"/>
      <c r="C385" s="13"/>
      <c r="D385" s="15"/>
    </row>
    <row r="386" spans="2:4" x14ac:dyDescent="0.25">
      <c r="B386" s="13"/>
      <c r="C386" s="13"/>
      <c r="D386" s="15"/>
    </row>
    <row r="387" spans="2:4" x14ac:dyDescent="0.25">
      <c r="B387" s="13"/>
      <c r="C387" s="13"/>
      <c r="D387" s="15"/>
    </row>
    <row r="388" spans="2:4" x14ac:dyDescent="0.25">
      <c r="B388" s="13"/>
      <c r="C388" s="13"/>
      <c r="D388" s="15"/>
    </row>
    <row r="389" spans="2:4" x14ac:dyDescent="0.25">
      <c r="B389" s="13"/>
      <c r="C389" s="13"/>
      <c r="D389" s="15"/>
    </row>
    <row r="390" spans="2:4" x14ac:dyDescent="0.25">
      <c r="B390" s="13"/>
      <c r="C390" s="13"/>
      <c r="D390" s="15"/>
    </row>
    <row r="391" spans="2:4" x14ac:dyDescent="0.25">
      <c r="B391" s="13"/>
      <c r="C391" s="13"/>
      <c r="D391" s="15"/>
    </row>
    <row r="392" spans="2:4" x14ac:dyDescent="0.25">
      <c r="B392" s="13"/>
      <c r="C392" s="13"/>
      <c r="D392" s="15"/>
    </row>
    <row r="393" spans="2:4" x14ac:dyDescent="0.25">
      <c r="B393" s="13"/>
      <c r="C393" s="13"/>
      <c r="D393" s="15"/>
    </row>
    <row r="394" spans="2:4" x14ac:dyDescent="0.25">
      <c r="B394" s="13"/>
      <c r="C394" s="13"/>
      <c r="D394" s="15"/>
    </row>
    <row r="395" spans="2:4" x14ac:dyDescent="0.25">
      <c r="B395" s="13"/>
      <c r="C395" s="13"/>
      <c r="D395" s="15"/>
    </row>
    <row r="396" spans="2:4" x14ac:dyDescent="0.25">
      <c r="B396" s="13"/>
      <c r="C396" s="13"/>
      <c r="D396" s="15"/>
    </row>
    <row r="397" spans="2:4" x14ac:dyDescent="0.25">
      <c r="B397" s="13"/>
      <c r="C397" s="13"/>
      <c r="D397" s="15"/>
    </row>
    <row r="398" spans="2:4" x14ac:dyDescent="0.25">
      <c r="B398" s="13"/>
      <c r="C398" s="13"/>
      <c r="D398" s="15"/>
    </row>
    <row r="399" spans="2:4" x14ac:dyDescent="0.25">
      <c r="B399" s="13"/>
      <c r="C399" s="13"/>
      <c r="D399" s="15"/>
    </row>
    <row r="400" spans="2:4" x14ac:dyDescent="0.25">
      <c r="B400" s="13"/>
      <c r="C400" s="13"/>
      <c r="D400" s="15"/>
    </row>
    <row r="401" spans="2:4" x14ac:dyDescent="0.25">
      <c r="B401" s="13"/>
      <c r="C401" s="13"/>
      <c r="D401" s="15"/>
    </row>
    <row r="402" spans="2:4" x14ac:dyDescent="0.25">
      <c r="B402" s="13"/>
      <c r="C402" s="13"/>
      <c r="D402" s="15"/>
    </row>
    <row r="403" spans="2:4" x14ac:dyDescent="0.25">
      <c r="B403" s="13"/>
      <c r="C403" s="13"/>
      <c r="D403" s="15"/>
    </row>
    <row r="404" spans="2:4" x14ac:dyDescent="0.25">
      <c r="B404" s="13"/>
      <c r="C404" s="13"/>
      <c r="D404" s="15"/>
    </row>
    <row r="405" spans="2:4" x14ac:dyDescent="0.25">
      <c r="B405" s="13"/>
      <c r="C405" s="13"/>
      <c r="D405" s="15"/>
    </row>
    <row r="406" spans="2:4" x14ac:dyDescent="0.25">
      <c r="B406" s="13"/>
      <c r="C406" s="13"/>
      <c r="D406" s="15"/>
    </row>
    <row r="407" spans="2:4" x14ac:dyDescent="0.25">
      <c r="B407" s="13"/>
      <c r="C407" s="13"/>
      <c r="D407" s="15"/>
    </row>
    <row r="408" spans="2:4" x14ac:dyDescent="0.25">
      <c r="B408" s="13"/>
      <c r="C408" s="13"/>
      <c r="D408" s="15"/>
    </row>
    <row r="409" spans="2:4" x14ac:dyDescent="0.25">
      <c r="B409" s="13"/>
      <c r="C409" s="13"/>
      <c r="D409" s="15"/>
    </row>
    <row r="410" spans="2:4" x14ac:dyDescent="0.25">
      <c r="B410" s="13"/>
      <c r="C410" s="13"/>
      <c r="D410" s="15"/>
    </row>
    <row r="411" spans="2:4" x14ac:dyDescent="0.25">
      <c r="B411" s="13"/>
      <c r="C411" s="13"/>
      <c r="D411" s="15"/>
    </row>
    <row r="412" spans="2:4" x14ac:dyDescent="0.25">
      <c r="B412" s="13"/>
      <c r="C412" s="13"/>
      <c r="D412" s="15"/>
    </row>
    <row r="413" spans="2:4" x14ac:dyDescent="0.25">
      <c r="B413" s="13"/>
      <c r="C413" s="13"/>
      <c r="D413" s="15"/>
    </row>
    <row r="414" spans="2:4" x14ac:dyDescent="0.25">
      <c r="B414" s="13"/>
      <c r="C414" s="13"/>
      <c r="D414" s="15"/>
    </row>
    <row r="415" spans="2:4" x14ac:dyDescent="0.25">
      <c r="B415" s="13"/>
      <c r="C415" s="13"/>
      <c r="D415" s="15"/>
    </row>
    <row r="416" spans="2:4" x14ac:dyDescent="0.25">
      <c r="B416" s="13"/>
      <c r="C416" s="13"/>
      <c r="D416" s="15"/>
    </row>
    <row r="417" spans="2:4" x14ac:dyDescent="0.25">
      <c r="B417" s="13"/>
      <c r="C417" s="13"/>
      <c r="D417" s="15"/>
    </row>
    <row r="418" spans="2:4" x14ac:dyDescent="0.25">
      <c r="B418" s="13"/>
      <c r="C418" s="13"/>
      <c r="D418" s="15"/>
    </row>
    <row r="419" spans="2:4" x14ac:dyDescent="0.25">
      <c r="B419" s="13"/>
      <c r="C419" s="13"/>
      <c r="D419" s="15"/>
    </row>
    <row r="420" spans="2:4" x14ac:dyDescent="0.25">
      <c r="B420" s="13"/>
      <c r="C420" s="13"/>
      <c r="D420" s="15"/>
    </row>
    <row r="421" spans="2:4" x14ac:dyDescent="0.25">
      <c r="B421" s="13"/>
      <c r="C421" s="13"/>
      <c r="D421" s="15"/>
    </row>
    <row r="422" spans="2:4" x14ac:dyDescent="0.25">
      <c r="B422" s="13"/>
      <c r="C422" s="13"/>
      <c r="D422" s="15"/>
    </row>
    <row r="423" spans="2:4" x14ac:dyDescent="0.25">
      <c r="B423" s="13"/>
      <c r="C423" s="13"/>
      <c r="D423" s="15"/>
    </row>
    <row r="424" spans="2:4" x14ac:dyDescent="0.25">
      <c r="B424" s="13"/>
      <c r="C424" s="13"/>
      <c r="D424" s="15"/>
    </row>
    <row r="425" spans="2:4" x14ac:dyDescent="0.25">
      <c r="B425" s="13"/>
      <c r="C425" s="13"/>
      <c r="D425" s="15"/>
    </row>
    <row r="426" spans="2:4" x14ac:dyDescent="0.25">
      <c r="B426" s="13"/>
      <c r="C426" s="13"/>
      <c r="D426" s="15"/>
    </row>
    <row r="427" spans="2:4" x14ac:dyDescent="0.25">
      <c r="B427" s="13"/>
      <c r="C427" s="13"/>
      <c r="D427" s="15"/>
    </row>
    <row r="428" spans="2:4" x14ac:dyDescent="0.25">
      <c r="B428" s="13"/>
      <c r="C428" s="13"/>
      <c r="D428" s="15"/>
    </row>
    <row r="429" spans="2:4" x14ac:dyDescent="0.25">
      <c r="B429" s="13"/>
      <c r="C429" s="13"/>
      <c r="D429" s="15"/>
    </row>
    <row r="430" spans="2:4" x14ac:dyDescent="0.25">
      <c r="B430" s="13"/>
      <c r="C430" s="13"/>
      <c r="D430" s="15"/>
    </row>
    <row r="431" spans="2:4" x14ac:dyDescent="0.25">
      <c r="B431" s="13"/>
      <c r="C431" s="13"/>
      <c r="D431" s="15"/>
    </row>
    <row r="432" spans="2:4" x14ac:dyDescent="0.25">
      <c r="B432" s="13"/>
      <c r="C432" s="13"/>
      <c r="D432" s="15"/>
    </row>
    <row r="433" spans="2:4" x14ac:dyDescent="0.25">
      <c r="B433" s="13"/>
      <c r="C433" s="13"/>
      <c r="D433" s="15"/>
    </row>
    <row r="434" spans="2:4" x14ac:dyDescent="0.25">
      <c r="B434" s="13"/>
      <c r="C434" s="13"/>
      <c r="D434" s="15"/>
    </row>
    <row r="435" spans="2:4" x14ac:dyDescent="0.25">
      <c r="B435" s="13"/>
      <c r="C435" s="13"/>
      <c r="D435" s="15"/>
    </row>
    <row r="436" spans="2:4" x14ac:dyDescent="0.25">
      <c r="B436" s="13"/>
      <c r="C436" s="13"/>
      <c r="D436" s="15"/>
    </row>
    <row r="437" spans="2:4" x14ac:dyDescent="0.25">
      <c r="B437" s="13"/>
      <c r="C437" s="13"/>
      <c r="D437" s="15"/>
    </row>
    <row r="438" spans="2:4" x14ac:dyDescent="0.25">
      <c r="B438" s="13"/>
      <c r="C438" s="13"/>
      <c r="D438" s="15"/>
    </row>
    <row r="439" spans="2:4" x14ac:dyDescent="0.25">
      <c r="B439" s="13"/>
      <c r="C439" s="13"/>
      <c r="D439" s="15"/>
    </row>
    <row r="440" spans="2:4" x14ac:dyDescent="0.25">
      <c r="B440" s="13"/>
      <c r="C440" s="13"/>
      <c r="D440" s="15"/>
    </row>
    <row r="441" spans="2:4" x14ac:dyDescent="0.25">
      <c r="B441" s="13"/>
      <c r="C441" s="13"/>
      <c r="D441" s="15"/>
    </row>
    <row r="442" spans="2:4" x14ac:dyDescent="0.25">
      <c r="B442" s="13"/>
      <c r="C442" s="13"/>
      <c r="D442" s="15"/>
    </row>
    <row r="443" spans="2:4" x14ac:dyDescent="0.25">
      <c r="B443" s="13"/>
      <c r="C443" s="13"/>
      <c r="D443" s="15"/>
    </row>
    <row r="444" spans="2:4" x14ac:dyDescent="0.25">
      <c r="B444" s="13"/>
      <c r="C444" s="13"/>
      <c r="D444" s="15"/>
    </row>
    <row r="445" spans="2:4" x14ac:dyDescent="0.25">
      <c r="B445" s="13"/>
      <c r="C445" s="13"/>
      <c r="D445" s="15"/>
    </row>
    <row r="446" spans="2:4" x14ac:dyDescent="0.25">
      <c r="B446" s="13"/>
      <c r="C446" s="13"/>
      <c r="D446" s="15"/>
    </row>
    <row r="447" spans="2:4" x14ac:dyDescent="0.25">
      <c r="B447" s="13"/>
      <c r="C447" s="13"/>
      <c r="D447" s="15"/>
    </row>
    <row r="448" spans="2:4" x14ac:dyDescent="0.25">
      <c r="B448" s="13"/>
      <c r="C448" s="13"/>
      <c r="D448" s="15"/>
    </row>
    <row r="449" spans="2:4" x14ac:dyDescent="0.25">
      <c r="B449" s="13"/>
      <c r="C449" s="13"/>
      <c r="D449" s="15"/>
    </row>
    <row r="450" spans="2:4" x14ac:dyDescent="0.25">
      <c r="B450" s="13"/>
      <c r="C450" s="13"/>
      <c r="D450" s="15"/>
    </row>
    <row r="451" spans="2:4" x14ac:dyDescent="0.25">
      <c r="B451" s="13"/>
      <c r="C451" s="13"/>
      <c r="D451" s="15"/>
    </row>
    <row r="452" spans="2:4" x14ac:dyDescent="0.25">
      <c r="B452" s="13"/>
      <c r="C452" s="13"/>
      <c r="D452" s="15"/>
    </row>
    <row r="453" spans="2:4" x14ac:dyDescent="0.25">
      <c r="B453" s="13"/>
      <c r="C453" s="13"/>
      <c r="D453" s="15"/>
    </row>
    <row r="454" spans="2:4" x14ac:dyDescent="0.25">
      <c r="B454" s="13"/>
      <c r="C454" s="13"/>
      <c r="D454" s="15"/>
    </row>
    <row r="455" spans="2:4" x14ac:dyDescent="0.25">
      <c r="B455" s="13"/>
      <c r="C455" s="13"/>
      <c r="D455" s="15"/>
    </row>
    <row r="456" spans="2:4" x14ac:dyDescent="0.25">
      <c r="B456" s="13"/>
      <c r="C456" s="13"/>
      <c r="D456" s="15"/>
    </row>
    <row r="457" spans="2:4" x14ac:dyDescent="0.25">
      <c r="B457" s="13"/>
      <c r="C457" s="13"/>
      <c r="D457" s="15"/>
    </row>
    <row r="458" spans="2:4" x14ac:dyDescent="0.25">
      <c r="B458" s="13"/>
      <c r="C458" s="13"/>
      <c r="D458" s="15"/>
    </row>
    <row r="459" spans="2:4" x14ac:dyDescent="0.25">
      <c r="B459" s="13"/>
      <c r="C459" s="13"/>
      <c r="D459" s="15"/>
    </row>
    <row r="460" spans="2:4" x14ac:dyDescent="0.25">
      <c r="B460" s="13"/>
      <c r="C460" s="13"/>
      <c r="D460" s="15"/>
    </row>
    <row r="461" spans="2:4" x14ac:dyDescent="0.25">
      <c r="B461" s="13"/>
      <c r="C461" s="13"/>
      <c r="D461" s="15"/>
    </row>
    <row r="462" spans="2:4" x14ac:dyDescent="0.25">
      <c r="B462" s="13"/>
      <c r="C462" s="13"/>
      <c r="D462" s="15"/>
    </row>
    <row r="463" spans="2:4" x14ac:dyDescent="0.25">
      <c r="B463" s="13"/>
      <c r="C463" s="13"/>
      <c r="D463" s="15"/>
    </row>
    <row r="464" spans="2:4" x14ac:dyDescent="0.25">
      <c r="B464" s="13"/>
      <c r="C464" s="13"/>
      <c r="D464" s="15"/>
    </row>
    <row r="465" spans="2:4" x14ac:dyDescent="0.25">
      <c r="B465" s="13"/>
      <c r="C465" s="13"/>
      <c r="D465" s="15"/>
    </row>
    <row r="466" spans="2:4" x14ac:dyDescent="0.25">
      <c r="B466" s="13"/>
      <c r="C466" s="13"/>
      <c r="D466" s="15"/>
    </row>
    <row r="467" spans="2:4" x14ac:dyDescent="0.25">
      <c r="B467" s="13"/>
      <c r="C467" s="13"/>
      <c r="D467" s="15"/>
    </row>
    <row r="468" spans="2:4" x14ac:dyDescent="0.25">
      <c r="B468" s="13"/>
      <c r="C468" s="13"/>
      <c r="D468" s="15"/>
    </row>
    <row r="469" spans="2:4" x14ac:dyDescent="0.25">
      <c r="B469" s="13"/>
      <c r="C469" s="13"/>
      <c r="D469" s="15"/>
    </row>
    <row r="470" spans="2:4" x14ac:dyDescent="0.25">
      <c r="B470" s="13"/>
      <c r="C470" s="13"/>
      <c r="D470" s="15"/>
    </row>
    <row r="471" spans="2:4" x14ac:dyDescent="0.25">
      <c r="B471" s="13"/>
      <c r="C471" s="13"/>
      <c r="D471" s="15"/>
    </row>
    <row r="472" spans="2:4" x14ac:dyDescent="0.25">
      <c r="B472" s="13"/>
      <c r="C472" s="13"/>
      <c r="D472" s="15"/>
    </row>
    <row r="473" spans="2:4" x14ac:dyDescent="0.25">
      <c r="B473" s="13"/>
      <c r="C473" s="13"/>
      <c r="D473" s="15"/>
    </row>
    <row r="474" spans="2:4" x14ac:dyDescent="0.25">
      <c r="B474" s="13"/>
      <c r="C474" s="13"/>
      <c r="D474" s="15"/>
    </row>
    <row r="475" spans="2:4" x14ac:dyDescent="0.25">
      <c r="B475" s="13"/>
      <c r="C475" s="13"/>
      <c r="D475" s="15"/>
    </row>
    <row r="476" spans="2:4" x14ac:dyDescent="0.25">
      <c r="B476" s="13"/>
      <c r="C476" s="13"/>
      <c r="D476" s="15"/>
    </row>
    <row r="477" spans="2:4" x14ac:dyDescent="0.25">
      <c r="B477" s="13"/>
      <c r="C477" s="13"/>
      <c r="D477" s="15"/>
    </row>
    <row r="478" spans="2:4" x14ac:dyDescent="0.25">
      <c r="B478" s="13"/>
      <c r="C478" s="13"/>
      <c r="D478" s="15"/>
    </row>
    <row r="479" spans="2:4" x14ac:dyDescent="0.25">
      <c r="B479" s="13"/>
      <c r="C479" s="13"/>
      <c r="D479" s="15"/>
    </row>
    <row r="480" spans="2:4" x14ac:dyDescent="0.25">
      <c r="B480" s="13"/>
      <c r="C480" s="13"/>
      <c r="D480" s="15"/>
    </row>
    <row r="481" spans="2:4" x14ac:dyDescent="0.25">
      <c r="B481" s="13"/>
      <c r="C481" s="13"/>
      <c r="D481" s="15"/>
    </row>
    <row r="482" spans="2:4" x14ac:dyDescent="0.25">
      <c r="B482" s="13"/>
      <c r="C482" s="13"/>
      <c r="D482" s="15"/>
    </row>
    <row r="483" spans="2:4" x14ac:dyDescent="0.25">
      <c r="B483" s="13"/>
      <c r="C483" s="13"/>
      <c r="D483" s="15"/>
    </row>
    <row r="484" spans="2:4" x14ac:dyDescent="0.25">
      <c r="B484" s="13"/>
      <c r="C484" s="13"/>
      <c r="D484" s="15"/>
    </row>
    <row r="485" spans="2:4" x14ac:dyDescent="0.25">
      <c r="B485" s="13"/>
      <c r="C485" s="13"/>
      <c r="D485" s="15"/>
    </row>
    <row r="486" spans="2:4" x14ac:dyDescent="0.25">
      <c r="B486" s="13"/>
      <c r="C486" s="13"/>
      <c r="D486" s="15"/>
    </row>
    <row r="487" spans="2:4" x14ac:dyDescent="0.25">
      <c r="B487" s="13"/>
      <c r="C487" s="13"/>
      <c r="D487" s="15"/>
    </row>
    <row r="488" spans="2:4" x14ac:dyDescent="0.25">
      <c r="B488" s="13"/>
      <c r="C488" s="13"/>
      <c r="D488" s="15"/>
    </row>
    <row r="489" spans="2:4" x14ac:dyDescent="0.25">
      <c r="B489" s="13"/>
      <c r="C489" s="13"/>
      <c r="D489" s="15"/>
    </row>
    <row r="490" spans="2:4" x14ac:dyDescent="0.25">
      <c r="B490" s="13"/>
      <c r="C490" s="13"/>
      <c r="D490" s="15"/>
    </row>
    <row r="491" spans="2:4" x14ac:dyDescent="0.25">
      <c r="B491" s="13"/>
      <c r="C491" s="13"/>
      <c r="D491" s="15"/>
    </row>
    <row r="492" spans="2:4" x14ac:dyDescent="0.25">
      <c r="B492" s="13"/>
      <c r="C492" s="13"/>
      <c r="D492" s="15"/>
    </row>
    <row r="493" spans="2:4" x14ac:dyDescent="0.25">
      <c r="B493" s="13"/>
      <c r="C493" s="13"/>
      <c r="D493" s="15"/>
    </row>
    <row r="494" spans="2:4" x14ac:dyDescent="0.25">
      <c r="B494" s="13"/>
      <c r="C494" s="13"/>
      <c r="D494" s="15"/>
    </row>
    <row r="495" spans="2:4" x14ac:dyDescent="0.25">
      <c r="B495" s="13"/>
      <c r="C495" s="13"/>
      <c r="D495" s="15"/>
    </row>
    <row r="496" spans="2:4" x14ac:dyDescent="0.25">
      <c r="B496" s="13"/>
      <c r="C496" s="13"/>
      <c r="D496" s="15"/>
    </row>
    <row r="497" spans="2:4" x14ac:dyDescent="0.25">
      <c r="B497" s="13"/>
      <c r="C497" s="13"/>
      <c r="D497" s="15"/>
    </row>
    <row r="498" spans="2:4" x14ac:dyDescent="0.25">
      <c r="B498" s="13"/>
      <c r="C498" s="13"/>
      <c r="D498" s="15"/>
    </row>
    <row r="499" spans="2:4" x14ac:dyDescent="0.25">
      <c r="B499" s="13"/>
      <c r="C499" s="13"/>
      <c r="D499" s="15"/>
    </row>
    <row r="500" spans="2:4" x14ac:dyDescent="0.25">
      <c r="B500" s="13"/>
      <c r="C500" s="13"/>
      <c r="D500" s="15"/>
    </row>
    <row r="501" spans="2:4" x14ac:dyDescent="0.25">
      <c r="B501" s="13"/>
      <c r="C501" s="13"/>
      <c r="D501" s="15"/>
    </row>
    <row r="502" spans="2:4" x14ac:dyDescent="0.25">
      <c r="B502" s="13"/>
      <c r="C502" s="13"/>
      <c r="D502" s="15"/>
    </row>
    <row r="503" spans="2:4" x14ac:dyDescent="0.25">
      <c r="B503" s="13"/>
      <c r="C503" s="13"/>
      <c r="D503" s="15"/>
    </row>
    <row r="504" spans="2:4" x14ac:dyDescent="0.25">
      <c r="B504" s="13"/>
      <c r="C504" s="13"/>
      <c r="D504" s="15"/>
    </row>
    <row r="505" spans="2:4" x14ac:dyDescent="0.25">
      <c r="B505" s="13"/>
      <c r="C505" s="13"/>
      <c r="D505" s="15"/>
    </row>
    <row r="506" spans="2:4" x14ac:dyDescent="0.25">
      <c r="B506" s="13"/>
      <c r="C506" s="13"/>
      <c r="D506" s="15"/>
    </row>
    <row r="507" spans="2:4" x14ac:dyDescent="0.25">
      <c r="B507" s="13"/>
      <c r="C507" s="13"/>
      <c r="D507" s="15"/>
    </row>
    <row r="508" spans="2:4" x14ac:dyDescent="0.25">
      <c r="B508" s="13"/>
      <c r="C508" s="13"/>
      <c r="D508" s="15"/>
    </row>
    <row r="509" spans="2:4" x14ac:dyDescent="0.25">
      <c r="B509" s="13"/>
      <c r="C509" s="13"/>
      <c r="D509" s="15"/>
    </row>
    <row r="510" spans="2:4" x14ac:dyDescent="0.25">
      <c r="B510" s="13"/>
      <c r="C510" s="13"/>
      <c r="D510" s="15"/>
    </row>
    <row r="511" spans="2:4" x14ac:dyDescent="0.25">
      <c r="B511" s="13"/>
      <c r="C511" s="13"/>
      <c r="D511" s="15"/>
    </row>
    <row r="512" spans="2:4" x14ac:dyDescent="0.25">
      <c r="B512" s="13"/>
      <c r="C512" s="13"/>
      <c r="D512" s="15"/>
    </row>
    <row r="513" spans="2:4" x14ac:dyDescent="0.25">
      <c r="B513" s="13"/>
      <c r="C513" s="13"/>
      <c r="D513" s="15"/>
    </row>
    <row r="514" spans="2:4" x14ac:dyDescent="0.25">
      <c r="B514" s="13"/>
      <c r="C514" s="13"/>
      <c r="D514" s="15"/>
    </row>
    <row r="515" spans="2:4" x14ac:dyDescent="0.25">
      <c r="B515" s="13"/>
      <c r="C515" s="13"/>
      <c r="D515" s="15"/>
    </row>
    <row r="516" spans="2:4" x14ac:dyDescent="0.25">
      <c r="B516" s="13"/>
      <c r="C516" s="13"/>
      <c r="D516" s="15"/>
    </row>
    <row r="517" spans="2:4" x14ac:dyDescent="0.25">
      <c r="B517" s="13"/>
      <c r="C517" s="13"/>
      <c r="D517" s="15"/>
    </row>
    <row r="518" spans="2:4" x14ac:dyDescent="0.25">
      <c r="B518" s="13"/>
      <c r="C518" s="13"/>
      <c r="D518" s="15"/>
    </row>
    <row r="519" spans="2:4" x14ac:dyDescent="0.25">
      <c r="B519" s="13"/>
      <c r="C519" s="13"/>
      <c r="D519" s="15"/>
    </row>
    <row r="520" spans="2:4" x14ac:dyDescent="0.25">
      <c r="B520" s="13"/>
      <c r="C520" s="13"/>
      <c r="D520" s="15"/>
    </row>
    <row r="521" spans="2:4" x14ac:dyDescent="0.25">
      <c r="B521" s="13"/>
      <c r="C521" s="13"/>
      <c r="D521" s="15"/>
    </row>
    <row r="522" spans="2:4" x14ac:dyDescent="0.25">
      <c r="B522" s="13"/>
      <c r="C522" s="13"/>
      <c r="D522" s="15"/>
    </row>
    <row r="523" spans="2:4" x14ac:dyDescent="0.25">
      <c r="B523" s="13"/>
      <c r="C523" s="13"/>
      <c r="D523" s="15"/>
    </row>
    <row r="524" spans="2:4" x14ac:dyDescent="0.25">
      <c r="B524" s="13"/>
      <c r="C524" s="13"/>
      <c r="D524" s="15"/>
    </row>
    <row r="525" spans="2:4" x14ac:dyDescent="0.25">
      <c r="B525" s="13"/>
      <c r="C525" s="13"/>
      <c r="D525" s="15"/>
    </row>
    <row r="526" spans="2:4" x14ac:dyDescent="0.25">
      <c r="B526" s="13"/>
      <c r="C526" s="13"/>
      <c r="D526" s="15"/>
    </row>
    <row r="527" spans="2:4" x14ac:dyDescent="0.25">
      <c r="B527" s="13"/>
      <c r="C527" s="13"/>
      <c r="D527" s="15"/>
    </row>
    <row r="528" spans="2:4" x14ac:dyDescent="0.25">
      <c r="B528" s="13"/>
      <c r="C528" s="13"/>
      <c r="D528" s="15"/>
    </row>
    <row r="529" spans="2:4" x14ac:dyDescent="0.25">
      <c r="B529" s="13"/>
      <c r="C529" s="13"/>
      <c r="D529" s="15"/>
    </row>
    <row r="530" spans="2:4" x14ac:dyDescent="0.25">
      <c r="B530" s="13"/>
      <c r="C530" s="13"/>
      <c r="D530" s="15"/>
    </row>
    <row r="531" spans="2:4" x14ac:dyDescent="0.25">
      <c r="B531" s="13"/>
      <c r="C531" s="13"/>
      <c r="D531" s="15"/>
    </row>
    <row r="532" spans="2:4" x14ac:dyDescent="0.25">
      <c r="B532" s="13"/>
      <c r="C532" s="13"/>
      <c r="D532" s="15"/>
    </row>
    <row r="533" spans="2:4" x14ac:dyDescent="0.25">
      <c r="B533" s="13"/>
      <c r="C533" s="13"/>
      <c r="D533" s="15"/>
    </row>
    <row r="534" spans="2:4" x14ac:dyDescent="0.25">
      <c r="B534" s="13"/>
      <c r="C534" s="13"/>
      <c r="D534" s="15"/>
    </row>
    <row r="535" spans="2:4" x14ac:dyDescent="0.25">
      <c r="B535" s="13"/>
      <c r="C535" s="13"/>
      <c r="D535" s="15"/>
    </row>
    <row r="536" spans="2:4" x14ac:dyDescent="0.25">
      <c r="B536" s="13"/>
      <c r="C536" s="13"/>
      <c r="D536" s="15"/>
    </row>
    <row r="537" spans="2:4" x14ac:dyDescent="0.25">
      <c r="B537" s="13"/>
      <c r="C537" s="13"/>
      <c r="D537" s="15"/>
    </row>
    <row r="538" spans="2:4" x14ac:dyDescent="0.25">
      <c r="B538" s="13"/>
      <c r="C538" s="13"/>
      <c r="D538" s="15"/>
    </row>
    <row r="539" spans="2:4" x14ac:dyDescent="0.25">
      <c r="B539" s="13"/>
      <c r="C539" s="13"/>
      <c r="D539" s="15"/>
    </row>
    <row r="540" spans="2:4" x14ac:dyDescent="0.25">
      <c r="B540" s="13"/>
      <c r="C540" s="13"/>
      <c r="D540" s="15"/>
    </row>
    <row r="541" spans="2:4" x14ac:dyDescent="0.25">
      <c r="B541" s="13"/>
      <c r="C541" s="13"/>
      <c r="D541" s="15"/>
    </row>
    <row r="542" spans="2:4" x14ac:dyDescent="0.25">
      <c r="B542" s="13"/>
      <c r="C542" s="13"/>
      <c r="D542" s="15"/>
    </row>
    <row r="543" spans="2:4" x14ac:dyDescent="0.25">
      <c r="B543" s="13"/>
      <c r="C543" s="13"/>
      <c r="D543" s="15"/>
    </row>
    <row r="544" spans="2:4" x14ac:dyDescent="0.25">
      <c r="B544" s="13"/>
      <c r="C544" s="13"/>
      <c r="D544" s="15"/>
    </row>
    <row r="545" spans="2:4" x14ac:dyDescent="0.25">
      <c r="B545" s="13"/>
      <c r="C545" s="13"/>
      <c r="D545" s="15"/>
    </row>
    <row r="546" spans="2:4" x14ac:dyDescent="0.25">
      <c r="B546" s="13"/>
      <c r="C546" s="13"/>
      <c r="D546" s="15"/>
    </row>
    <row r="547" spans="2:4" x14ac:dyDescent="0.25">
      <c r="B547" s="13"/>
      <c r="C547" s="13"/>
      <c r="D547" s="15"/>
    </row>
    <row r="548" spans="2:4" x14ac:dyDescent="0.25">
      <c r="B548" s="13"/>
      <c r="C548" s="13"/>
      <c r="D548" s="15"/>
    </row>
    <row r="549" spans="2:4" x14ac:dyDescent="0.25">
      <c r="B549" s="13"/>
      <c r="C549" s="13"/>
      <c r="D549" s="15"/>
    </row>
    <row r="550" spans="2:4" x14ac:dyDescent="0.25">
      <c r="B550" s="13"/>
      <c r="C550" s="13"/>
      <c r="D550" s="15"/>
    </row>
    <row r="551" spans="2:4" x14ac:dyDescent="0.25">
      <c r="B551" s="13"/>
      <c r="C551" s="13"/>
      <c r="D551" s="15"/>
    </row>
    <row r="552" spans="2:4" x14ac:dyDescent="0.25">
      <c r="B552" s="13"/>
      <c r="C552" s="13"/>
      <c r="D552" s="15"/>
    </row>
    <row r="553" spans="2:4" x14ac:dyDescent="0.25">
      <c r="B553" s="13"/>
      <c r="C553" s="13"/>
      <c r="D553" s="15"/>
    </row>
    <row r="554" spans="2:4" x14ac:dyDescent="0.25">
      <c r="B554" s="13"/>
      <c r="C554" s="13"/>
      <c r="D554" s="15"/>
    </row>
    <row r="555" spans="2:4" x14ac:dyDescent="0.25">
      <c r="B555" s="13"/>
      <c r="C555" s="13"/>
      <c r="D555" s="15"/>
    </row>
    <row r="556" spans="2:4" x14ac:dyDescent="0.25">
      <c r="B556" s="13"/>
      <c r="C556" s="13"/>
      <c r="D556" s="15"/>
    </row>
    <row r="557" spans="2:4" x14ac:dyDescent="0.25">
      <c r="B557" s="13"/>
      <c r="C557" s="13"/>
      <c r="D557" s="15"/>
    </row>
    <row r="558" spans="2:4" x14ac:dyDescent="0.25">
      <c r="B558" s="13"/>
      <c r="C558" s="13"/>
      <c r="D558" s="15"/>
    </row>
    <row r="559" spans="2:4" x14ac:dyDescent="0.25">
      <c r="B559" s="13"/>
      <c r="C559" s="13"/>
      <c r="D559" s="15"/>
    </row>
    <row r="560" spans="2:4" x14ac:dyDescent="0.25">
      <c r="B560" s="13"/>
      <c r="C560" s="13"/>
      <c r="D560" s="15"/>
    </row>
    <row r="561" spans="2:4" x14ac:dyDescent="0.25">
      <c r="B561" s="13"/>
      <c r="C561" s="13"/>
      <c r="D561" s="15"/>
    </row>
    <row r="562" spans="2:4" x14ac:dyDescent="0.25">
      <c r="B562" s="13"/>
      <c r="C562" s="13"/>
      <c r="D562" s="15"/>
    </row>
    <row r="563" spans="2:4" x14ac:dyDescent="0.25">
      <c r="B563" s="13"/>
      <c r="C563" s="13"/>
      <c r="D563" s="15"/>
    </row>
    <row r="564" spans="2:4" x14ac:dyDescent="0.25">
      <c r="B564" s="13"/>
      <c r="C564" s="13"/>
      <c r="D564" s="15"/>
    </row>
    <row r="565" spans="2:4" x14ac:dyDescent="0.25">
      <c r="B565" s="13"/>
      <c r="C565" s="13"/>
      <c r="D565" s="15"/>
    </row>
    <row r="566" spans="2:4" x14ac:dyDescent="0.25">
      <c r="B566" s="13"/>
      <c r="C566" s="13"/>
      <c r="D566" s="15"/>
    </row>
    <row r="567" spans="2:4" x14ac:dyDescent="0.25">
      <c r="B567" s="13"/>
      <c r="C567" s="13"/>
      <c r="D567" s="15"/>
    </row>
    <row r="568" spans="2:4" x14ac:dyDescent="0.25">
      <c r="B568" s="13"/>
      <c r="C568" s="13"/>
      <c r="D568" s="15"/>
    </row>
    <row r="569" spans="2:4" x14ac:dyDescent="0.25">
      <c r="B569" s="13"/>
      <c r="C569" s="13"/>
      <c r="D569" s="15"/>
    </row>
    <row r="570" spans="2:4" x14ac:dyDescent="0.25">
      <c r="B570" s="13"/>
      <c r="C570" s="13"/>
      <c r="D570" s="15"/>
    </row>
    <row r="571" spans="2:4" x14ac:dyDescent="0.25">
      <c r="B571" s="13"/>
      <c r="C571" s="13"/>
      <c r="D571" s="15"/>
    </row>
    <row r="572" spans="2:4" x14ac:dyDescent="0.25">
      <c r="B572" s="13"/>
      <c r="C572" s="13"/>
      <c r="D572" s="15"/>
    </row>
    <row r="573" spans="2:4" x14ac:dyDescent="0.25">
      <c r="B573" s="13"/>
      <c r="C573" s="13"/>
      <c r="D573" s="15"/>
    </row>
    <row r="574" spans="2:4" x14ac:dyDescent="0.25">
      <c r="B574" s="13"/>
      <c r="C574" s="13"/>
      <c r="D574" s="15"/>
    </row>
    <row r="575" spans="2:4" x14ac:dyDescent="0.25">
      <c r="B575" s="13"/>
      <c r="C575" s="13"/>
      <c r="D575" s="15"/>
    </row>
    <row r="576" spans="2:4" x14ac:dyDescent="0.25">
      <c r="B576" s="13"/>
      <c r="C576" s="13"/>
      <c r="D576" s="15"/>
    </row>
    <row r="577" spans="2:4" x14ac:dyDescent="0.25">
      <c r="B577" s="13"/>
      <c r="C577" s="13"/>
      <c r="D577" s="15"/>
    </row>
    <row r="578" spans="2:4" x14ac:dyDescent="0.25">
      <c r="B578" s="13"/>
      <c r="C578" s="13"/>
      <c r="D578" s="15"/>
    </row>
    <row r="579" spans="2:4" x14ac:dyDescent="0.25">
      <c r="B579" s="13"/>
      <c r="C579" s="13"/>
      <c r="D579" s="15"/>
    </row>
    <row r="580" spans="2:4" x14ac:dyDescent="0.25">
      <c r="B580" s="13"/>
      <c r="C580" s="13"/>
      <c r="D580" s="15"/>
    </row>
    <row r="581" spans="2:4" x14ac:dyDescent="0.25">
      <c r="B581" s="13"/>
      <c r="C581" s="13"/>
      <c r="D581" s="15"/>
    </row>
    <row r="582" spans="2:4" x14ac:dyDescent="0.25">
      <c r="B582" s="13"/>
      <c r="C582" s="13"/>
      <c r="D582" s="15"/>
    </row>
    <row r="583" spans="2:4" x14ac:dyDescent="0.25">
      <c r="B583" s="13"/>
      <c r="C583" s="13"/>
      <c r="D583" s="15"/>
    </row>
    <row r="584" spans="2:4" x14ac:dyDescent="0.25">
      <c r="B584" s="13"/>
      <c r="C584" s="13"/>
      <c r="D584" s="15"/>
    </row>
    <row r="585" spans="2:4" x14ac:dyDescent="0.25">
      <c r="B585" s="13"/>
      <c r="C585" s="13"/>
      <c r="D585" s="15"/>
    </row>
    <row r="586" spans="2:4" x14ac:dyDescent="0.25">
      <c r="B586" s="13"/>
      <c r="C586" s="13"/>
      <c r="D586" s="15"/>
    </row>
    <row r="587" spans="2:4" x14ac:dyDescent="0.25">
      <c r="B587" s="13"/>
      <c r="C587" s="13"/>
      <c r="D587" s="15"/>
    </row>
    <row r="588" spans="2:4" x14ac:dyDescent="0.25">
      <c r="B588" s="13"/>
      <c r="C588" s="13"/>
      <c r="D588" s="15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FB1C2-514C-4ADF-AB13-6FDCE61A201F}">
  <dimension ref="A1:P588"/>
  <sheetViews>
    <sheetView workbookViewId="0">
      <selection activeCell="G6" sqref="G6:H8"/>
    </sheetView>
  </sheetViews>
  <sheetFormatPr defaultColWidth="8.85546875" defaultRowHeight="15" x14ac:dyDescent="0.25"/>
  <cols>
    <col min="1" max="4" width="12.7109375" style="11" customWidth="1"/>
    <col min="5" max="5" width="16.7109375" style="11" customWidth="1"/>
    <col min="6" max="26" width="12.7109375" style="11" customWidth="1"/>
    <col min="27" max="16384" width="8.85546875" style="11"/>
  </cols>
  <sheetData>
    <row r="1" spans="1:15" x14ac:dyDescent="0.25">
      <c r="E1" s="11" t="s">
        <v>80</v>
      </c>
      <c r="F1" s="30">
        <f ca="1">OFFSET(Data!$F3,COLUMN(A1)-1,)</f>
        <v>1.8986264658564045E-3</v>
      </c>
      <c r="G1" s="30">
        <f ca="1">OFFSET(Data!$F3,COLUMN(B1)-1,)</f>
        <v>2.6637147059935942E-2</v>
      </c>
      <c r="H1" s="30">
        <f ca="1">OFFSET(Data!$F3,COLUMN(C1)-1,)</f>
        <v>5.2239156981918271E-2</v>
      </c>
      <c r="I1" s="30">
        <f ca="1">OFFSET(Data!$F3,COLUMN(D1)-1,)</f>
        <v>7.2519127808577902E-2</v>
      </c>
      <c r="J1" s="30">
        <f ca="1">OFFSET(Data!$F3,COLUMN(E1)-1,)</f>
        <v>9.9844313648953964E-2</v>
      </c>
      <c r="K1" s="30">
        <f ca="1">OFFSET(Data!$F3,COLUMN(F1)-1,)</f>
        <v>0.13013980312748852</v>
      </c>
      <c r="L1" s="30">
        <f ca="1">OFFSET(Data!$F3,COLUMN(G1)-1,)</f>
        <v>0.16064621971120677</v>
      </c>
      <c r="M1" s="30">
        <f ca="1">OFFSET(Data!$F3,COLUMN(H1)-1,)</f>
        <v>0.20931451703830728</v>
      </c>
      <c r="N1" s="30"/>
      <c r="O1" s="30"/>
    </row>
    <row r="2" spans="1:15" x14ac:dyDescent="0.25">
      <c r="E2" s="11" t="s">
        <v>81</v>
      </c>
      <c r="F2" s="30">
        <f ca="1">OFFSET(Data!$F4,COLUMN(A2)-1,)</f>
        <v>2.6637147059935942E-2</v>
      </c>
      <c r="G2" s="30">
        <f ca="1">OFFSET(Data!$F4,COLUMN(B2)-1,)</f>
        <v>5.2239156981918271E-2</v>
      </c>
      <c r="H2" s="30">
        <f ca="1">OFFSET(Data!$F4,COLUMN(C2)-1,)</f>
        <v>7.2519127808577902E-2</v>
      </c>
      <c r="I2" s="30">
        <f ca="1">OFFSET(Data!$F4,COLUMN(D2)-1,)</f>
        <v>9.9844313648953964E-2</v>
      </c>
      <c r="J2" s="30">
        <f ca="1">OFFSET(Data!$F4,COLUMN(E2)-1,)</f>
        <v>0.13013980312748852</v>
      </c>
      <c r="K2" s="30">
        <f ca="1">OFFSET(Data!$F4,COLUMN(F2)-1,)</f>
        <v>0.16064621971120677</v>
      </c>
      <c r="L2" s="30">
        <f ca="1">OFFSET(Data!$F4,COLUMN(G2)-1,)</f>
        <v>0.20931451703830728</v>
      </c>
      <c r="M2" s="30">
        <f ca="1">OFFSET(Data!$F4,COLUMN(H2)-1,)</f>
        <v>0.32622727018205516</v>
      </c>
      <c r="N2" s="30"/>
      <c r="O2" s="30"/>
    </row>
    <row r="3" spans="1:15" x14ac:dyDescent="0.25">
      <c r="E3" s="11" t="s">
        <v>79</v>
      </c>
      <c r="F3" s="11">
        <f ca="1">COUNTIFS(Data!$F14:$F785,"&gt;"&amp;F1,Data!$F14:$F785,"&lt;="&amp;F2)</f>
        <v>77</v>
      </c>
      <c r="G3" s="11">
        <f ca="1">COUNTIFS(Data!$F14:$F785,"&gt;"&amp;G1,Data!$F14:$F785,"&lt;="&amp;G2)</f>
        <v>77</v>
      </c>
      <c r="H3" s="11">
        <f ca="1">COUNTIFS(Data!$F14:$F785,"&gt;"&amp;H1,Data!$F14:$F785,"&lt;="&amp;H2)</f>
        <v>78</v>
      </c>
      <c r="I3" s="11">
        <f ca="1">COUNTIFS(Data!$F14:$F785,"&gt;"&amp;I1,Data!$F14:$F785,"&lt;="&amp;I2)</f>
        <v>77</v>
      </c>
      <c r="J3" s="11">
        <f ca="1">COUNTIFS(Data!$F14:$F785,"&gt;"&amp;J1,Data!$F14:$F785,"&lt;="&amp;J2)</f>
        <v>77</v>
      </c>
      <c r="K3" s="11">
        <f ca="1">COUNTIFS(Data!$F14:$F785,"&gt;"&amp;K1,Data!$F14:$F785,"&lt;="&amp;K2)</f>
        <v>78</v>
      </c>
      <c r="L3" s="11">
        <f ca="1">COUNTIFS(Data!$F14:$F785,"&gt;"&amp;L1,Data!$F14:$F785,"&lt;="&amp;L2)</f>
        <v>77</v>
      </c>
      <c r="M3" s="11">
        <f ca="1">COUNTIFS(Data!$F14:$F785,"&gt;"&amp;M1,Data!$F14:$F785,"&lt;="&amp;M2)</f>
        <v>77</v>
      </c>
    </row>
    <row r="4" spans="1:15" x14ac:dyDescent="0.25">
      <c r="E4" s="11" t="s">
        <v>82</v>
      </c>
      <c r="F4" s="30">
        <f ca="1">AVERAGEIFS(Data!$F14:$F785,Data!$F14:$F785,"&gt;"&amp;F1,Data!$F14:$F785,"&lt;="&amp;F2)</f>
        <v>1.1606717838905437E-2</v>
      </c>
      <c r="G4" s="30">
        <f ca="1">AVERAGEIFS(Data!$F14:$F785,Data!$F14:$F785,"&gt;"&amp;G1,Data!$F14:$F785,"&lt;="&amp;G2)</f>
        <v>3.9815214318135353E-2</v>
      </c>
      <c r="H4" s="30">
        <f ca="1">AVERAGEIFS(Data!$F14:$F785,Data!$F14:$F785,"&gt;"&amp;H1,Data!$F14:$F785,"&lt;="&amp;H2)</f>
        <v>6.1583273935066636E-2</v>
      </c>
      <c r="I4" s="30">
        <f ca="1">AVERAGEIFS(Data!$F14:$F785,Data!$F14:$F785,"&gt;"&amp;I1,Data!$F14:$F785,"&lt;="&amp;I2)</f>
        <v>8.5848493535748124E-2</v>
      </c>
      <c r="J4" s="30">
        <f ca="1">AVERAGEIFS(Data!$F14:$F785,Data!$F14:$F785,"&gt;"&amp;J1,Data!$F14:$F785,"&lt;="&amp;J2)</f>
        <v>0.11399665047551526</v>
      </c>
      <c r="K4" s="30">
        <f ca="1">AVERAGEIFS(Data!$F14:$F785,Data!$F14:$F785,"&gt;"&amp;K1,Data!$F14:$F785,"&lt;="&amp;K2)</f>
        <v>0.14412718978499217</v>
      </c>
      <c r="L4" s="30">
        <f ca="1">AVERAGEIFS(Data!$F14:$F785,Data!$F14:$F785,"&gt;"&amp;L1,Data!$F14:$F785,"&lt;="&amp;L2)</f>
        <v>0.18164747268895695</v>
      </c>
      <c r="M4" s="30">
        <f ca="1">AVERAGEIFS(Data!$F14:$F785,Data!$F14:$F785,"&gt;"&amp;M1,Data!$F14:$F785,"&lt;="&amp;M2)</f>
        <v>0.25143223972474288</v>
      </c>
      <c r="N4" s="30"/>
      <c r="O4" s="30"/>
    </row>
    <row r="5" spans="1:15" x14ac:dyDescent="0.25">
      <c r="A5" s="11" t="s">
        <v>77</v>
      </c>
      <c r="B5" s="11" t="s">
        <v>78</v>
      </c>
      <c r="C5" s="11" t="s">
        <v>79</v>
      </c>
      <c r="D5" s="11" t="s">
        <v>83</v>
      </c>
      <c r="E5" s="26">
        <v>0.1</v>
      </c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3">
        <f ca="1">OFFSET(Data!$N$3,((ROW(A1)-1)/4),)</f>
        <v>0.3147468452890157</v>
      </c>
      <c r="B6" s="13">
        <f ca="1">OFFSET(Data!$N$4,((ROW(A1)-1)/4),)</f>
        <v>0.61020989413653848</v>
      </c>
      <c r="C6" s="13">
        <f ca="1">COUNTIFS(Data!N$14:N$785,"&gt;="&amp;A6,Data!N$14:N$785,"&lt;"&amp;B6)</f>
        <v>77</v>
      </c>
      <c r="D6" s="13">
        <f ca="1">AVERAGEIFS(Data!N$14:N$785,Data!N$14:N$785,"&gt;="&amp;A6,Data!N$14:N$785,"&lt;"&amp;B6)</f>
        <v>0.4039494497522152</v>
      </c>
      <c r="E6" s="12" t="s">
        <v>84</v>
      </c>
      <c r="F6" s="11">
        <f ca="1">COUNTIFS(Data!$E$14:$E$785,"&gt;"&amp;'10%5yr'!$E$5,Data!$N$14:$N$785,"&gt;"&amp;'10%5yr'!$A6,Data!$N$14:$N$785,"&lt;="&amp;'10%5yr'!$B6,Data!$F$14:$F$785,"&gt;"&amp;'10%5yr'!F$1,Data!$F$14:$F$785,"&lt;="&amp;'10%5yr'!F$2)</f>
        <v>13</v>
      </c>
      <c r="G6" s="11">
        <f ca="1">COUNTIFS(Data!$E$14:$E$785,"&gt;"&amp;'10%5yr'!$E$5,Data!$N$14:$N$785,"&gt;"&amp;'10%5yr'!$A6,Data!$N$14:$N$785,"&lt;="&amp;'10%5yr'!$B6,Data!$F$14:$F$785,"&gt;"&amp;'10%5yr'!G$1,Data!$F$14:$F$785,"&lt;="&amp;'10%5yr'!G$2)</f>
        <v>0</v>
      </c>
      <c r="H6" s="11">
        <f ca="1">COUNTIFS(Data!$E$14:$E$785,"&gt;"&amp;'10%5yr'!$E$5,Data!$N$14:$N$785,"&gt;"&amp;'10%5yr'!$A6,Data!$N$14:$N$785,"&lt;="&amp;'10%5yr'!$B6,Data!$F$14:$F$785,"&gt;"&amp;'10%5yr'!H$1,Data!$F$14:$F$785,"&lt;="&amp;'10%5yr'!H$2)</f>
        <v>0</v>
      </c>
      <c r="I6" s="11">
        <f ca="1">COUNTIFS(Data!$E$14:$E$785,"&gt;"&amp;'10%5yr'!$E$5,Data!$N$14:$N$785,"&gt;"&amp;'10%5yr'!$A6,Data!$N$14:$N$785,"&lt;="&amp;'10%5yr'!$B6,Data!$F$14:$F$785,"&gt;"&amp;'10%5yr'!I$1,Data!$F$14:$F$785,"&lt;="&amp;'10%5yr'!I$2)</f>
        <v>1</v>
      </c>
      <c r="J6" s="11">
        <f ca="1">COUNTIFS(Data!$E$14:$E$785,"&gt;"&amp;'10%5yr'!$E$5,Data!$N$14:$N$785,"&gt;"&amp;'10%5yr'!$A6,Data!$N$14:$N$785,"&lt;="&amp;'10%5yr'!$B6,Data!$F$14:$F$785,"&gt;"&amp;'10%5yr'!J$1,Data!$F$14:$F$785,"&lt;="&amp;'10%5yr'!J$2)</f>
        <v>1</v>
      </c>
      <c r="K6" s="11">
        <f ca="1">COUNTIFS(Data!$E$14:$E$785,"&gt;"&amp;'10%5yr'!$E$5,Data!$N$14:$N$785,"&gt;"&amp;'10%5yr'!$A6,Data!$N$14:$N$785,"&lt;="&amp;'10%5yr'!$B6,Data!$F$14:$F$785,"&gt;"&amp;'10%5yr'!K$1,Data!$F$14:$F$785,"&lt;="&amp;'10%5yr'!K$2)</f>
        <v>0</v>
      </c>
      <c r="L6" s="11">
        <f ca="1">COUNTIFS(Data!$E$14:$E$785,"&gt;"&amp;'10%5yr'!$E$5,Data!$N$14:$N$785,"&gt;"&amp;'10%5yr'!$A6,Data!$N$14:$N$785,"&lt;="&amp;'10%5yr'!$B6,Data!$F$14:$F$785,"&gt;"&amp;'10%5yr'!L$1,Data!$F$14:$F$785,"&lt;="&amp;'10%5yr'!L$2)</f>
        <v>1</v>
      </c>
      <c r="M6" s="11">
        <f ca="1">COUNTIFS(Data!$E$14:$E$785,"&gt;"&amp;'10%5yr'!$E$5,Data!$N$14:$N$785,"&gt;"&amp;'10%5yr'!$A6,Data!$N$14:$N$785,"&lt;="&amp;'10%5yr'!$B6,Data!$F$14:$F$785,"&gt;"&amp;'10%5yr'!M$1,Data!$F$14:$F$785,"&lt;="&amp;'10%5yr'!M$2)</f>
        <v>5</v>
      </c>
    </row>
    <row r="7" spans="1:15" x14ac:dyDescent="0.25">
      <c r="A7" s="13"/>
      <c r="B7" s="13"/>
      <c r="C7" s="13"/>
      <c r="D7" s="13"/>
      <c r="E7" s="12" t="s">
        <v>85</v>
      </c>
      <c r="F7" s="11">
        <f ca="1">COUNTIFS(Data!$N$14:$N$785,"&gt;"&amp;'10%5yr'!$A6,Data!$N$14:$N$785,"&lt;="&amp;'10%5yr'!$B6,Data!$F$14:$F$785,"&gt;"&amp;'10%5yr'!F$1,Data!$F$14:$F$785,"&lt;="&amp;'10%5yr'!F$2)</f>
        <v>21</v>
      </c>
      <c r="G7" s="11">
        <f ca="1">COUNTIFS(Data!$N$14:$N$785,"&gt;"&amp;'10%5yr'!$A6,Data!$N$14:$N$785,"&lt;="&amp;'10%5yr'!$B6,Data!$F$14:$F$785,"&gt;"&amp;'10%5yr'!G$1,Data!$F$14:$F$785,"&lt;="&amp;'10%5yr'!G$2)</f>
        <v>0</v>
      </c>
      <c r="H7" s="11">
        <f ca="1">COUNTIFS(Data!$N$14:$N$785,"&gt;"&amp;'10%5yr'!$A6,Data!$N$14:$N$785,"&lt;="&amp;'10%5yr'!$B6,Data!$F$14:$F$785,"&gt;"&amp;'10%5yr'!H$1,Data!$F$14:$F$785,"&lt;="&amp;'10%5yr'!H$2)</f>
        <v>1</v>
      </c>
      <c r="I7" s="11">
        <f ca="1">COUNTIFS(Data!$N$14:$N$785,"&gt;"&amp;'10%5yr'!$A6,Data!$N$14:$N$785,"&lt;="&amp;'10%5yr'!$B6,Data!$F$14:$F$785,"&gt;"&amp;'10%5yr'!I$1,Data!$F$14:$F$785,"&lt;="&amp;'10%5yr'!I$2)</f>
        <v>6</v>
      </c>
      <c r="J7" s="11">
        <f ca="1">COUNTIFS(Data!$N$14:$N$785,"&gt;"&amp;'10%5yr'!$A6,Data!$N$14:$N$785,"&lt;="&amp;'10%5yr'!$B6,Data!$F$14:$F$785,"&gt;"&amp;'10%5yr'!J$1,Data!$F$14:$F$785,"&lt;="&amp;'10%5yr'!J$2)</f>
        <v>12</v>
      </c>
      <c r="K7" s="11">
        <f ca="1">COUNTIFS(Data!$N$14:$N$785,"&gt;"&amp;'10%5yr'!$A6,Data!$N$14:$N$785,"&lt;="&amp;'10%5yr'!$B6,Data!$F$14:$F$785,"&gt;"&amp;'10%5yr'!K$1,Data!$F$14:$F$785,"&lt;="&amp;'10%5yr'!K$2)</f>
        <v>7</v>
      </c>
      <c r="L7" s="11">
        <f ca="1">COUNTIFS(Data!$N$14:$N$785,"&gt;"&amp;'10%5yr'!$A6,Data!$N$14:$N$785,"&lt;="&amp;'10%5yr'!$B6,Data!$F$14:$F$785,"&gt;"&amp;'10%5yr'!L$1,Data!$F$14:$F$785,"&lt;="&amp;'10%5yr'!L$2)</f>
        <v>8</v>
      </c>
      <c r="M7" s="11">
        <f ca="1">COUNTIFS(Data!$N$14:$N$785,"&gt;"&amp;'10%5yr'!$A6,Data!$N$14:$N$785,"&lt;="&amp;'10%5yr'!$B6,Data!$F$14:$F$785,"&gt;"&amp;'10%5yr'!M$1,Data!$F$14:$F$785,"&lt;="&amp;'10%5yr'!M$2)</f>
        <v>8</v>
      </c>
    </row>
    <row r="8" spans="1:15" x14ac:dyDescent="0.25">
      <c r="A8" s="13"/>
      <c r="B8" s="13"/>
      <c r="C8" s="13"/>
      <c r="D8" s="13"/>
      <c r="E8" s="12" t="s">
        <v>86</v>
      </c>
      <c r="F8" s="14">
        <f t="shared" ref="F8:M8" ca="1" si="0">IFERROR(F6/F7,"--")</f>
        <v>0.61904761904761907</v>
      </c>
      <c r="G8" s="14" t="str">
        <f t="shared" ca="1" si="0"/>
        <v>--</v>
      </c>
      <c r="H8" s="14">
        <f t="shared" ca="1" si="0"/>
        <v>0</v>
      </c>
      <c r="I8" s="14">
        <f t="shared" ca="1" si="0"/>
        <v>0.16666666666666666</v>
      </c>
      <c r="J8" s="14">
        <f t="shared" ca="1" si="0"/>
        <v>8.3333333333333329E-2</v>
      </c>
      <c r="K8" s="14">
        <f t="shared" ca="1" si="0"/>
        <v>0</v>
      </c>
      <c r="L8" s="14">
        <f t="shared" ca="1" si="0"/>
        <v>0.125</v>
      </c>
      <c r="M8" s="14">
        <f t="shared" ca="1" si="0"/>
        <v>0.625</v>
      </c>
      <c r="N8" s="14"/>
      <c r="O8" s="14"/>
    </row>
    <row r="9" spans="1:15" x14ac:dyDescent="0.25">
      <c r="A9" s="13"/>
      <c r="B9" s="13"/>
      <c r="C9" s="13"/>
      <c r="D9" s="13"/>
      <c r="E9" s="12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x14ac:dyDescent="0.25">
      <c r="A10" s="13">
        <f ca="1">OFFSET(Data!$N$3,((ROW(A5)-1)/4),)</f>
        <v>0.61020989413653848</v>
      </c>
      <c r="B10" s="13">
        <f ca="1">OFFSET(Data!$N$4,((ROW(A5)-1)/4),)</f>
        <v>1.0013514706032312</v>
      </c>
      <c r="C10" s="13">
        <f ca="1">COUNTIFS(Data!N$14:N$785,"&gt;="&amp;A10,Data!N$14:N$785,"&lt;"&amp;B10)</f>
        <v>77</v>
      </c>
      <c r="D10" s="13">
        <f ca="1">AVERAGEIFS(Data!N$14:N$785,Data!N$14:N$785,"&gt;="&amp;A10,Data!N$14:N$785,"&lt;"&amp;B10)</f>
        <v>0.73270912394388954</v>
      </c>
      <c r="E10" s="12" t="s">
        <v>84</v>
      </c>
      <c r="F10" s="11">
        <f ca="1">COUNTIFS(Data!$E$14:$E$785,"&gt;"&amp;'10%5yr'!$E$5,Data!$N$14:$N$785,"&gt;"&amp;'10%5yr'!$A10,Data!$N$14:$N$785,"&lt;="&amp;'10%5yr'!$B10,Data!$F$14:$F$785,"&gt;"&amp;'10%5yr'!F$1,Data!$F$14:$F$785,"&lt;="&amp;'10%5yr'!F$2)</f>
        <v>1</v>
      </c>
      <c r="G10" s="11">
        <f ca="1">COUNTIFS(Data!$E$14:$E$785,"&gt;"&amp;'10%5yr'!$E$5,Data!$N$14:$N$785,"&gt;"&amp;'10%5yr'!$A10,Data!$N$14:$N$785,"&lt;="&amp;'10%5yr'!$B10,Data!$F$14:$F$785,"&gt;"&amp;'10%5yr'!G$1,Data!$F$14:$F$785,"&lt;="&amp;'10%5yr'!G$2)</f>
        <v>0</v>
      </c>
      <c r="H10" s="11">
        <f ca="1">COUNTIFS(Data!$E$14:$E$785,"&gt;"&amp;'10%5yr'!$E$5,Data!$N$14:$N$785,"&gt;"&amp;'10%5yr'!$A10,Data!$N$14:$N$785,"&lt;="&amp;'10%5yr'!$B10,Data!$F$14:$F$785,"&gt;"&amp;'10%5yr'!H$1,Data!$F$14:$F$785,"&lt;="&amp;'10%5yr'!H$2)</f>
        <v>1</v>
      </c>
      <c r="I10" s="11">
        <f ca="1">COUNTIFS(Data!$E$14:$E$785,"&gt;"&amp;'10%5yr'!$E$5,Data!$N$14:$N$785,"&gt;"&amp;'10%5yr'!$A10,Data!$N$14:$N$785,"&lt;="&amp;'10%5yr'!$B10,Data!$F$14:$F$785,"&gt;"&amp;'10%5yr'!I$1,Data!$F$14:$F$785,"&lt;="&amp;'10%5yr'!I$2)</f>
        <v>1</v>
      </c>
      <c r="J10" s="11">
        <f ca="1">COUNTIFS(Data!$E$14:$E$785,"&gt;"&amp;'10%5yr'!$E$5,Data!$N$14:$N$785,"&gt;"&amp;'10%5yr'!$A10,Data!$N$14:$N$785,"&lt;="&amp;'10%5yr'!$B10,Data!$F$14:$F$785,"&gt;"&amp;'10%5yr'!J$1,Data!$F$14:$F$785,"&lt;="&amp;'10%5yr'!J$2)</f>
        <v>2</v>
      </c>
      <c r="K10" s="11">
        <f ca="1">COUNTIFS(Data!$E$14:$E$785,"&gt;"&amp;'10%5yr'!$E$5,Data!$N$14:$N$785,"&gt;"&amp;'10%5yr'!$A10,Data!$N$14:$N$785,"&lt;="&amp;'10%5yr'!$B10,Data!$F$14:$F$785,"&gt;"&amp;'10%5yr'!K$1,Data!$F$14:$F$785,"&lt;="&amp;'10%5yr'!K$2)</f>
        <v>4</v>
      </c>
      <c r="L10" s="11">
        <f ca="1">COUNTIFS(Data!$E$14:$E$785,"&gt;"&amp;'10%5yr'!$E$5,Data!$N$14:$N$785,"&gt;"&amp;'10%5yr'!$A10,Data!$N$14:$N$785,"&lt;="&amp;'10%5yr'!$B10,Data!$F$14:$F$785,"&gt;"&amp;'10%5yr'!L$1,Data!$F$14:$F$785,"&lt;="&amp;'10%5yr'!L$2)</f>
        <v>3</v>
      </c>
      <c r="M10" s="11">
        <f ca="1">COUNTIFS(Data!$E$14:$E$785,"&gt;"&amp;'10%5yr'!$E$5,Data!$N$14:$N$785,"&gt;"&amp;'10%5yr'!$A10,Data!$N$14:$N$785,"&lt;="&amp;'10%5yr'!$B10,Data!$F$14:$F$785,"&gt;"&amp;'10%5yr'!M$1,Data!$F$14:$F$785,"&lt;="&amp;'10%5yr'!M$2)</f>
        <v>7</v>
      </c>
    </row>
    <row r="11" spans="1:15" x14ac:dyDescent="0.25">
      <c r="A11" s="13"/>
      <c r="B11" s="13"/>
      <c r="C11" s="13"/>
      <c r="D11" s="13"/>
      <c r="E11" s="12" t="s">
        <v>85</v>
      </c>
      <c r="F11" s="11">
        <f ca="1">COUNTIFS(Data!$N$14:$N$785,"&gt;"&amp;'10%5yr'!$A10,Data!$N$14:$N$785,"&lt;="&amp;'10%5yr'!$B10,Data!$F$14:$F$785,"&gt;"&amp;'10%5yr'!F$1,Data!$F$14:$F$785,"&lt;="&amp;'10%5yr'!F$2)</f>
        <v>2</v>
      </c>
      <c r="G11" s="11">
        <f ca="1">COUNTIFS(Data!$N$14:$N$785,"&gt;"&amp;'10%5yr'!$A10,Data!$N$14:$N$785,"&lt;="&amp;'10%5yr'!$B10,Data!$F$14:$F$785,"&gt;"&amp;'10%5yr'!G$1,Data!$F$14:$F$785,"&lt;="&amp;'10%5yr'!G$2)</f>
        <v>5</v>
      </c>
      <c r="H11" s="11">
        <f ca="1">COUNTIFS(Data!$N$14:$N$785,"&gt;"&amp;'10%5yr'!$A10,Data!$N$14:$N$785,"&lt;="&amp;'10%5yr'!$B10,Data!$F$14:$F$785,"&gt;"&amp;'10%5yr'!H$1,Data!$F$14:$F$785,"&lt;="&amp;'10%5yr'!H$2)</f>
        <v>10</v>
      </c>
      <c r="I11" s="11">
        <f ca="1">COUNTIFS(Data!$N$14:$N$785,"&gt;"&amp;'10%5yr'!$A10,Data!$N$14:$N$785,"&lt;="&amp;'10%5yr'!$B10,Data!$F$14:$F$785,"&gt;"&amp;'10%5yr'!I$1,Data!$F$14:$F$785,"&lt;="&amp;'10%5yr'!I$2)</f>
        <v>9</v>
      </c>
      <c r="J11" s="11">
        <f ca="1">COUNTIFS(Data!$N$14:$N$785,"&gt;"&amp;'10%5yr'!$A10,Data!$N$14:$N$785,"&lt;="&amp;'10%5yr'!$B10,Data!$F$14:$F$785,"&gt;"&amp;'10%5yr'!J$1,Data!$F$14:$F$785,"&lt;="&amp;'10%5yr'!J$2)</f>
        <v>7</v>
      </c>
      <c r="K11" s="11">
        <f ca="1">COUNTIFS(Data!$N$14:$N$785,"&gt;"&amp;'10%5yr'!$A10,Data!$N$14:$N$785,"&lt;="&amp;'10%5yr'!$B10,Data!$F$14:$F$785,"&gt;"&amp;'10%5yr'!K$1,Data!$F$14:$F$785,"&lt;="&amp;'10%5yr'!K$2)</f>
        <v>6</v>
      </c>
      <c r="L11" s="11">
        <f ca="1">COUNTIFS(Data!$N$14:$N$785,"&gt;"&amp;'10%5yr'!$A10,Data!$N$14:$N$785,"&lt;="&amp;'10%5yr'!$B10,Data!$F$14:$F$785,"&gt;"&amp;'10%5yr'!L$1,Data!$F$14:$F$785,"&lt;="&amp;'10%5yr'!L$2)</f>
        <v>5</v>
      </c>
      <c r="M11" s="11">
        <f ca="1">COUNTIFS(Data!$N$14:$N$785,"&gt;"&amp;'10%5yr'!$A10,Data!$N$14:$N$785,"&lt;="&amp;'10%5yr'!$B10,Data!$F$14:$F$785,"&gt;"&amp;'10%5yr'!M$1,Data!$F$14:$F$785,"&lt;="&amp;'10%5yr'!M$2)</f>
        <v>11</v>
      </c>
    </row>
    <row r="12" spans="1:15" x14ac:dyDescent="0.25">
      <c r="A12" s="13"/>
      <c r="B12" s="13"/>
      <c r="C12" s="13"/>
      <c r="D12" s="13"/>
      <c r="E12" s="12" t="s">
        <v>86</v>
      </c>
      <c r="F12" s="14">
        <f t="shared" ref="F12:M12" ca="1" si="1">IFERROR(F10/F11,"--")</f>
        <v>0.5</v>
      </c>
      <c r="G12" s="14">
        <f t="shared" ca="1" si="1"/>
        <v>0</v>
      </c>
      <c r="H12" s="14">
        <f t="shared" ca="1" si="1"/>
        <v>0.1</v>
      </c>
      <c r="I12" s="14">
        <f t="shared" ca="1" si="1"/>
        <v>0.1111111111111111</v>
      </c>
      <c r="J12" s="14">
        <f t="shared" ca="1" si="1"/>
        <v>0.2857142857142857</v>
      </c>
      <c r="K12" s="14">
        <f t="shared" ca="1" si="1"/>
        <v>0.66666666666666663</v>
      </c>
      <c r="L12" s="14">
        <f t="shared" ca="1" si="1"/>
        <v>0.6</v>
      </c>
      <c r="M12" s="14">
        <f t="shared" ca="1" si="1"/>
        <v>0.63636363636363635</v>
      </c>
      <c r="N12" s="14"/>
      <c r="O12" s="14"/>
    </row>
    <row r="13" spans="1:15" x14ac:dyDescent="0.25">
      <c r="A13" s="13"/>
      <c r="B13" s="13"/>
      <c r="C13" s="13"/>
      <c r="D13" s="13"/>
      <c r="E13" s="12"/>
    </row>
    <row r="14" spans="1:15" x14ac:dyDescent="0.25">
      <c r="A14" s="13">
        <f ca="1">OFFSET(Data!$N$3,((ROW(A9)-1)/4),)</f>
        <v>1.0013514706032312</v>
      </c>
      <c r="B14" s="13">
        <f ca="1">OFFSET(Data!$N$4,((ROW(A9)-1)/4),)</f>
        <v>1.675983319178135</v>
      </c>
      <c r="C14" s="13">
        <f ca="1">COUNTIFS(Data!N$14:N$785,"&gt;="&amp;A14,Data!N$14:N$785,"&lt;"&amp;B14)</f>
        <v>78</v>
      </c>
      <c r="D14" s="13">
        <f ca="1">AVERAGEIFS(Data!N$14:N$785,Data!N$14:N$785,"&gt;="&amp;A14,Data!N$14:N$785,"&lt;"&amp;B14)</f>
        <v>1.4040950746170748</v>
      </c>
      <c r="E14" s="12" t="s">
        <v>84</v>
      </c>
      <c r="F14" s="11">
        <f ca="1">COUNTIFS(Data!$E$14:$E$785,"&gt;"&amp;'10%5yr'!$E$5,Data!$N$14:$N$785,"&gt;"&amp;'10%5yr'!$A14,Data!$N$14:$N$785,"&lt;="&amp;'10%5yr'!$B14,Data!$F$14:$F$785,"&gt;"&amp;'10%5yr'!F$1,Data!$F$14:$F$785,"&lt;="&amp;'10%5yr'!F$2)</f>
        <v>1</v>
      </c>
      <c r="G14" s="11">
        <f ca="1">COUNTIFS(Data!$E$14:$E$785,"&gt;"&amp;'10%5yr'!$E$5,Data!$N$14:$N$785,"&gt;"&amp;'10%5yr'!$A14,Data!$N$14:$N$785,"&lt;="&amp;'10%5yr'!$B14,Data!$F$14:$F$785,"&gt;"&amp;'10%5yr'!G$1,Data!$F$14:$F$785,"&lt;="&amp;'10%5yr'!G$2)</f>
        <v>1</v>
      </c>
      <c r="H14" s="11">
        <f ca="1">COUNTIFS(Data!$E$14:$E$785,"&gt;"&amp;'10%5yr'!$E$5,Data!$N$14:$N$785,"&gt;"&amp;'10%5yr'!$A14,Data!$N$14:$N$785,"&lt;="&amp;'10%5yr'!$B14,Data!$F$14:$F$785,"&gt;"&amp;'10%5yr'!H$1,Data!$F$14:$F$785,"&lt;="&amp;'10%5yr'!H$2)</f>
        <v>0</v>
      </c>
      <c r="I14" s="11">
        <f ca="1">COUNTIFS(Data!$E$14:$E$785,"&gt;"&amp;'10%5yr'!$E$5,Data!$N$14:$N$785,"&gt;"&amp;'10%5yr'!$A14,Data!$N$14:$N$785,"&lt;="&amp;'10%5yr'!$B14,Data!$F$14:$F$785,"&gt;"&amp;'10%5yr'!I$1,Data!$F$14:$F$785,"&lt;="&amp;'10%5yr'!I$2)</f>
        <v>1</v>
      </c>
      <c r="J14" s="11">
        <f ca="1">COUNTIFS(Data!$E$14:$E$785,"&gt;"&amp;'10%5yr'!$E$5,Data!$N$14:$N$785,"&gt;"&amp;'10%5yr'!$A14,Data!$N$14:$N$785,"&lt;="&amp;'10%5yr'!$B14,Data!$F$14:$F$785,"&gt;"&amp;'10%5yr'!J$1,Data!$F$14:$F$785,"&lt;="&amp;'10%5yr'!J$2)</f>
        <v>2</v>
      </c>
      <c r="K14" s="11">
        <f ca="1">COUNTIFS(Data!$E$14:$E$785,"&gt;"&amp;'10%5yr'!$E$5,Data!$N$14:$N$785,"&gt;"&amp;'10%5yr'!$A14,Data!$N$14:$N$785,"&lt;="&amp;'10%5yr'!$B14,Data!$F$14:$F$785,"&gt;"&amp;'10%5yr'!K$1,Data!$F$14:$F$785,"&lt;="&amp;'10%5yr'!K$2)</f>
        <v>3</v>
      </c>
      <c r="L14" s="11">
        <f ca="1">COUNTIFS(Data!$E$14:$E$785,"&gt;"&amp;'10%5yr'!$E$5,Data!$N$14:$N$785,"&gt;"&amp;'10%5yr'!$A14,Data!$N$14:$N$785,"&lt;="&amp;'10%5yr'!$B14,Data!$F$14:$F$785,"&gt;"&amp;'10%5yr'!L$1,Data!$F$14:$F$785,"&lt;="&amp;'10%5yr'!L$2)</f>
        <v>4</v>
      </c>
      <c r="M14" s="11">
        <f ca="1">COUNTIFS(Data!$E$14:$E$785,"&gt;"&amp;'10%5yr'!$E$5,Data!$N$14:$N$785,"&gt;"&amp;'10%5yr'!$A14,Data!$N$14:$N$785,"&lt;="&amp;'10%5yr'!$B14,Data!$F$14:$F$785,"&gt;"&amp;'10%5yr'!M$1,Data!$F$14:$F$785,"&lt;="&amp;'10%5yr'!M$2)</f>
        <v>6</v>
      </c>
    </row>
    <row r="15" spans="1:15" x14ac:dyDescent="0.25">
      <c r="A15" s="13"/>
      <c r="B15" s="13"/>
      <c r="C15" s="13"/>
      <c r="D15" s="13"/>
      <c r="E15" s="12" t="s">
        <v>85</v>
      </c>
      <c r="F15" s="11">
        <f ca="1">COUNTIFS(Data!$N$14:$N$785,"&gt;"&amp;'10%5yr'!$A14,Data!$N$14:$N$785,"&lt;="&amp;'10%5yr'!$B14,Data!$F$14:$F$785,"&gt;"&amp;'10%5yr'!F$1,Data!$F$14:$F$785,"&lt;="&amp;'10%5yr'!F$2)</f>
        <v>2</v>
      </c>
      <c r="G15" s="11">
        <f ca="1">COUNTIFS(Data!$N$14:$N$785,"&gt;"&amp;'10%5yr'!$A14,Data!$N$14:$N$785,"&lt;="&amp;'10%5yr'!$B14,Data!$F$14:$F$785,"&gt;"&amp;'10%5yr'!G$1,Data!$F$14:$F$785,"&lt;="&amp;'10%5yr'!G$2)</f>
        <v>1</v>
      </c>
      <c r="H15" s="11">
        <f ca="1">COUNTIFS(Data!$N$14:$N$785,"&gt;"&amp;'10%5yr'!$A14,Data!$N$14:$N$785,"&lt;="&amp;'10%5yr'!$B14,Data!$F$14:$F$785,"&gt;"&amp;'10%5yr'!H$1,Data!$F$14:$F$785,"&lt;="&amp;'10%5yr'!H$2)</f>
        <v>4</v>
      </c>
      <c r="I15" s="11">
        <f ca="1">COUNTIFS(Data!$N$14:$N$785,"&gt;"&amp;'10%5yr'!$A14,Data!$N$14:$N$785,"&lt;="&amp;'10%5yr'!$B14,Data!$F$14:$F$785,"&gt;"&amp;'10%5yr'!I$1,Data!$F$14:$F$785,"&lt;="&amp;'10%5yr'!I$2)</f>
        <v>4</v>
      </c>
      <c r="J15" s="11">
        <f ca="1">COUNTIFS(Data!$N$14:$N$785,"&gt;"&amp;'10%5yr'!$A14,Data!$N$14:$N$785,"&lt;="&amp;'10%5yr'!$B14,Data!$F$14:$F$785,"&gt;"&amp;'10%5yr'!J$1,Data!$F$14:$F$785,"&lt;="&amp;'10%5yr'!J$2)</f>
        <v>9</v>
      </c>
      <c r="K15" s="11">
        <f ca="1">COUNTIFS(Data!$N$14:$N$785,"&gt;"&amp;'10%5yr'!$A14,Data!$N$14:$N$785,"&lt;="&amp;'10%5yr'!$B14,Data!$F$14:$F$785,"&gt;"&amp;'10%5yr'!K$1,Data!$F$14:$F$785,"&lt;="&amp;'10%5yr'!K$2)</f>
        <v>13</v>
      </c>
      <c r="L15" s="11">
        <f ca="1">COUNTIFS(Data!$N$14:$N$785,"&gt;"&amp;'10%5yr'!$A14,Data!$N$14:$N$785,"&lt;="&amp;'10%5yr'!$B14,Data!$F$14:$F$785,"&gt;"&amp;'10%5yr'!L$1,Data!$F$14:$F$785,"&lt;="&amp;'10%5yr'!L$2)</f>
        <v>8</v>
      </c>
      <c r="M15" s="11">
        <f ca="1">COUNTIFS(Data!$N$14:$N$785,"&gt;"&amp;'10%5yr'!$A14,Data!$N$14:$N$785,"&lt;="&amp;'10%5yr'!$B14,Data!$F$14:$F$785,"&gt;"&amp;'10%5yr'!M$1,Data!$F$14:$F$785,"&lt;="&amp;'10%5yr'!M$2)</f>
        <v>14</v>
      </c>
    </row>
    <row r="16" spans="1:15" x14ac:dyDescent="0.25">
      <c r="A16" s="13"/>
      <c r="B16" s="13"/>
      <c r="C16" s="13"/>
      <c r="D16" s="13"/>
      <c r="E16" s="12" t="s">
        <v>86</v>
      </c>
      <c r="F16" s="14">
        <f t="shared" ref="F16:M16" ca="1" si="2">IFERROR(F14/F15,"--")</f>
        <v>0.5</v>
      </c>
      <c r="G16" s="14">
        <f t="shared" ca="1" si="2"/>
        <v>1</v>
      </c>
      <c r="H16" s="14">
        <f t="shared" ca="1" si="2"/>
        <v>0</v>
      </c>
      <c r="I16" s="14">
        <f t="shared" ca="1" si="2"/>
        <v>0.25</v>
      </c>
      <c r="J16" s="14">
        <f t="shared" ca="1" si="2"/>
        <v>0.22222222222222221</v>
      </c>
      <c r="K16" s="14">
        <f t="shared" ca="1" si="2"/>
        <v>0.23076923076923078</v>
      </c>
      <c r="L16" s="14">
        <f t="shared" ca="1" si="2"/>
        <v>0.5</v>
      </c>
      <c r="M16" s="14">
        <f t="shared" ca="1" si="2"/>
        <v>0.42857142857142855</v>
      </c>
      <c r="N16" s="14"/>
      <c r="O16" s="14"/>
    </row>
    <row r="17" spans="1:15" x14ac:dyDescent="0.25">
      <c r="A17" s="13"/>
      <c r="B17" s="13"/>
      <c r="C17" s="13"/>
      <c r="D17" s="13"/>
      <c r="E17" s="12"/>
    </row>
    <row r="18" spans="1:15" x14ac:dyDescent="0.25">
      <c r="A18" s="13">
        <f ca="1">OFFSET(Data!$N$3,((ROW(A13)-1)/4),)</f>
        <v>1.675983319178135</v>
      </c>
      <c r="B18" s="13">
        <f ca="1">OFFSET(Data!$N$4,((ROW(A13)-1)/4),)</f>
        <v>2.6561449271882518</v>
      </c>
      <c r="C18" s="13">
        <f ca="1">COUNTIFS(Data!N$14:N$785,"&gt;="&amp;A18,Data!N$14:N$785,"&lt;"&amp;B18)</f>
        <v>77</v>
      </c>
      <c r="D18" s="13">
        <f ca="1">AVERAGEIFS(Data!N$14:N$785,Data!N$14:N$785,"&gt;="&amp;A18,Data!N$14:N$785,"&lt;"&amp;B18)</f>
        <v>2.0683690071427412</v>
      </c>
      <c r="E18" s="12" t="s">
        <v>84</v>
      </c>
      <c r="F18" s="11">
        <f ca="1">COUNTIFS(Data!$E$14:$E$785,"&gt;"&amp;'10%5yr'!$E$5,Data!$N$14:$N$785,"&gt;"&amp;'10%5yr'!$A18,Data!$N$14:$N$785,"&lt;="&amp;'10%5yr'!$B18,Data!$F$14:$F$785,"&gt;"&amp;'10%5yr'!F$1,Data!$F$14:$F$785,"&lt;="&amp;'10%5yr'!F$2)</f>
        <v>0</v>
      </c>
      <c r="G18" s="11">
        <f ca="1">COUNTIFS(Data!$E$14:$E$785,"&gt;"&amp;'10%5yr'!$E$5,Data!$N$14:$N$785,"&gt;"&amp;'10%5yr'!$A18,Data!$N$14:$N$785,"&lt;="&amp;'10%5yr'!$B18,Data!$F$14:$F$785,"&gt;"&amp;'10%5yr'!G$1,Data!$F$14:$F$785,"&lt;="&amp;'10%5yr'!G$2)</f>
        <v>1</v>
      </c>
      <c r="H18" s="11">
        <f ca="1">COUNTIFS(Data!$E$14:$E$785,"&gt;"&amp;'10%5yr'!$E$5,Data!$N$14:$N$785,"&gt;"&amp;'10%5yr'!$A18,Data!$N$14:$N$785,"&lt;="&amp;'10%5yr'!$B18,Data!$F$14:$F$785,"&gt;"&amp;'10%5yr'!H$1,Data!$F$14:$F$785,"&lt;="&amp;'10%5yr'!H$2)</f>
        <v>0</v>
      </c>
      <c r="I18" s="11">
        <f ca="1">COUNTIFS(Data!$E$14:$E$785,"&gt;"&amp;'10%5yr'!$E$5,Data!$N$14:$N$785,"&gt;"&amp;'10%5yr'!$A18,Data!$N$14:$N$785,"&lt;="&amp;'10%5yr'!$B18,Data!$F$14:$F$785,"&gt;"&amp;'10%5yr'!I$1,Data!$F$14:$F$785,"&lt;="&amp;'10%5yr'!I$2)</f>
        <v>1</v>
      </c>
      <c r="J18" s="11">
        <f ca="1">COUNTIFS(Data!$E$14:$E$785,"&gt;"&amp;'10%5yr'!$E$5,Data!$N$14:$N$785,"&gt;"&amp;'10%5yr'!$A18,Data!$N$14:$N$785,"&lt;="&amp;'10%5yr'!$B18,Data!$F$14:$F$785,"&gt;"&amp;'10%5yr'!J$1,Data!$F$14:$F$785,"&lt;="&amp;'10%5yr'!J$2)</f>
        <v>1</v>
      </c>
      <c r="K18" s="11">
        <f ca="1">COUNTIFS(Data!$E$14:$E$785,"&gt;"&amp;'10%5yr'!$E$5,Data!$N$14:$N$785,"&gt;"&amp;'10%5yr'!$A18,Data!$N$14:$N$785,"&lt;="&amp;'10%5yr'!$B18,Data!$F$14:$F$785,"&gt;"&amp;'10%5yr'!K$1,Data!$F$14:$F$785,"&lt;="&amp;'10%5yr'!K$2)</f>
        <v>2</v>
      </c>
      <c r="L18" s="11">
        <f ca="1">COUNTIFS(Data!$E$14:$E$785,"&gt;"&amp;'10%5yr'!$E$5,Data!$N$14:$N$785,"&gt;"&amp;'10%5yr'!$A18,Data!$N$14:$N$785,"&lt;="&amp;'10%5yr'!$B18,Data!$F$14:$F$785,"&gt;"&amp;'10%5yr'!L$1,Data!$F$14:$F$785,"&lt;="&amp;'10%5yr'!L$2)</f>
        <v>6</v>
      </c>
      <c r="M18" s="11">
        <f ca="1">COUNTIFS(Data!$E$14:$E$785,"&gt;"&amp;'10%5yr'!$E$5,Data!$N$14:$N$785,"&gt;"&amp;'10%5yr'!$A18,Data!$N$14:$N$785,"&lt;="&amp;'10%5yr'!$B18,Data!$F$14:$F$785,"&gt;"&amp;'10%5yr'!M$1,Data!$F$14:$F$785,"&lt;="&amp;'10%5yr'!M$2)</f>
        <v>10</v>
      </c>
    </row>
    <row r="19" spans="1:15" x14ac:dyDescent="0.25">
      <c r="D19" s="13"/>
      <c r="E19" s="12" t="s">
        <v>85</v>
      </c>
      <c r="F19" s="11">
        <f ca="1">COUNTIFS(Data!$N$14:$N$785,"&gt;"&amp;'10%5yr'!$A18,Data!$N$14:$N$785,"&lt;="&amp;'10%5yr'!$B18,Data!$F$14:$F$785,"&gt;"&amp;'10%5yr'!F$1,Data!$F$14:$F$785,"&lt;="&amp;'10%5yr'!F$2)</f>
        <v>0</v>
      </c>
      <c r="G19" s="11">
        <f ca="1">COUNTIFS(Data!$N$14:$N$785,"&gt;"&amp;'10%5yr'!$A18,Data!$N$14:$N$785,"&lt;="&amp;'10%5yr'!$B18,Data!$F$14:$F$785,"&gt;"&amp;'10%5yr'!G$1,Data!$F$14:$F$785,"&lt;="&amp;'10%5yr'!G$2)</f>
        <v>2</v>
      </c>
      <c r="H19" s="11">
        <f ca="1">COUNTIFS(Data!$N$14:$N$785,"&gt;"&amp;'10%5yr'!$A18,Data!$N$14:$N$785,"&lt;="&amp;'10%5yr'!$B18,Data!$F$14:$F$785,"&gt;"&amp;'10%5yr'!H$1,Data!$F$14:$F$785,"&lt;="&amp;'10%5yr'!H$2)</f>
        <v>2</v>
      </c>
      <c r="I19" s="11">
        <f ca="1">COUNTIFS(Data!$N$14:$N$785,"&gt;"&amp;'10%5yr'!$A18,Data!$N$14:$N$785,"&lt;="&amp;'10%5yr'!$B18,Data!$F$14:$F$785,"&gt;"&amp;'10%5yr'!I$1,Data!$F$14:$F$785,"&lt;="&amp;'10%5yr'!I$2)</f>
        <v>10</v>
      </c>
      <c r="J19" s="11">
        <f ca="1">COUNTIFS(Data!$N$14:$N$785,"&gt;"&amp;'10%5yr'!$A18,Data!$N$14:$N$785,"&lt;="&amp;'10%5yr'!$B18,Data!$F$14:$F$785,"&gt;"&amp;'10%5yr'!J$1,Data!$F$14:$F$785,"&lt;="&amp;'10%5yr'!J$2)</f>
        <v>11</v>
      </c>
      <c r="K19" s="11">
        <f ca="1">COUNTIFS(Data!$N$14:$N$785,"&gt;"&amp;'10%5yr'!$A18,Data!$N$14:$N$785,"&lt;="&amp;'10%5yr'!$B18,Data!$F$14:$F$785,"&gt;"&amp;'10%5yr'!K$1,Data!$F$14:$F$785,"&lt;="&amp;'10%5yr'!K$2)</f>
        <v>10</v>
      </c>
      <c r="L19" s="11">
        <f ca="1">COUNTIFS(Data!$N$14:$N$785,"&gt;"&amp;'10%5yr'!$A18,Data!$N$14:$N$785,"&lt;="&amp;'10%5yr'!$B18,Data!$F$14:$F$785,"&gt;"&amp;'10%5yr'!L$1,Data!$F$14:$F$785,"&lt;="&amp;'10%5yr'!L$2)</f>
        <v>11</v>
      </c>
      <c r="M19" s="11">
        <f ca="1">COUNTIFS(Data!$N$14:$N$785,"&gt;"&amp;'10%5yr'!$A18,Data!$N$14:$N$785,"&lt;="&amp;'10%5yr'!$B18,Data!$F$14:$F$785,"&gt;"&amp;'10%5yr'!M$1,Data!$F$14:$F$785,"&lt;="&amp;'10%5yr'!M$2)</f>
        <v>13</v>
      </c>
    </row>
    <row r="20" spans="1:15" x14ac:dyDescent="0.25">
      <c r="D20" s="13"/>
      <c r="E20" s="12" t="s">
        <v>86</v>
      </c>
      <c r="F20" s="14" t="str">
        <f t="shared" ref="F20:M20" ca="1" si="3">IFERROR(F18/F19,"--")</f>
        <v>--</v>
      </c>
      <c r="G20" s="14">
        <f t="shared" ca="1" si="3"/>
        <v>0.5</v>
      </c>
      <c r="H20" s="14">
        <f t="shared" ca="1" si="3"/>
        <v>0</v>
      </c>
      <c r="I20" s="14">
        <f t="shared" ca="1" si="3"/>
        <v>0.1</v>
      </c>
      <c r="J20" s="14">
        <f t="shared" ca="1" si="3"/>
        <v>9.0909090909090912E-2</v>
      </c>
      <c r="K20" s="14">
        <f t="shared" ca="1" si="3"/>
        <v>0.2</v>
      </c>
      <c r="L20" s="14">
        <f t="shared" ca="1" si="3"/>
        <v>0.54545454545454541</v>
      </c>
      <c r="M20" s="14">
        <f t="shared" ca="1" si="3"/>
        <v>0.76923076923076927</v>
      </c>
      <c r="N20" s="14"/>
      <c r="O20" s="14"/>
    </row>
    <row r="21" spans="1:15" x14ac:dyDescent="0.25">
      <c r="A21" s="13"/>
      <c r="B21" s="13"/>
      <c r="C21" s="13"/>
      <c r="D21" s="13"/>
      <c r="E21" s="12"/>
    </row>
    <row r="22" spans="1:15" x14ac:dyDescent="0.25">
      <c r="A22" s="13">
        <f ca="1">OFFSET(Data!$N$3,((ROW(A17)-1)/4),)</f>
        <v>2.6561449271882518</v>
      </c>
      <c r="B22" s="13">
        <f ca="1">OFFSET(Data!$N$4,((ROW(A17)-1)/4),)</f>
        <v>4.1421054545380569</v>
      </c>
      <c r="C22" s="13">
        <f ca="1">COUNTIFS(Data!N$14:N$785,"&gt;="&amp;A22,Data!N$14:N$785,"&lt;"&amp;B22)</f>
        <v>77</v>
      </c>
      <c r="D22" s="13">
        <f ca="1">AVERAGEIFS(Data!N$14:N$785,Data!N$14:N$785,"&gt;="&amp;A22,Data!N$14:N$785,"&lt;"&amp;B22)</f>
        <v>3.4557047379094961</v>
      </c>
      <c r="E22" s="12" t="s">
        <v>84</v>
      </c>
      <c r="F22" s="11">
        <f ca="1">COUNTIFS(Data!$E$14:$E$785,"&gt;"&amp;'10%5yr'!$E$5,Data!$N$14:$N$785,"&gt;"&amp;'10%5yr'!$A22,Data!$N$14:$N$785,"&lt;="&amp;'10%5yr'!$B22,Data!$F$14:$F$785,"&gt;"&amp;'10%5yr'!F$1,Data!$F$14:$F$785,"&lt;="&amp;'10%5yr'!F$2)</f>
        <v>0</v>
      </c>
      <c r="G22" s="11">
        <f ca="1">COUNTIFS(Data!$E$14:$E$785,"&gt;"&amp;'10%5yr'!$E$5,Data!$N$14:$N$785,"&gt;"&amp;'10%5yr'!$A22,Data!$N$14:$N$785,"&lt;="&amp;'10%5yr'!$B22,Data!$F$14:$F$785,"&gt;"&amp;'10%5yr'!G$1,Data!$F$14:$F$785,"&lt;="&amp;'10%5yr'!G$2)</f>
        <v>0</v>
      </c>
      <c r="H22" s="11">
        <f ca="1">COUNTIFS(Data!$E$14:$E$785,"&gt;"&amp;'10%5yr'!$E$5,Data!$N$14:$N$785,"&gt;"&amp;'10%5yr'!$A22,Data!$N$14:$N$785,"&lt;="&amp;'10%5yr'!$B22,Data!$F$14:$F$785,"&gt;"&amp;'10%5yr'!H$1,Data!$F$14:$F$785,"&lt;="&amp;'10%5yr'!H$2)</f>
        <v>0</v>
      </c>
      <c r="I22" s="11">
        <f ca="1">COUNTIFS(Data!$E$14:$E$785,"&gt;"&amp;'10%5yr'!$E$5,Data!$N$14:$N$785,"&gt;"&amp;'10%5yr'!$A22,Data!$N$14:$N$785,"&lt;="&amp;'10%5yr'!$B22,Data!$F$14:$F$785,"&gt;"&amp;'10%5yr'!I$1,Data!$F$14:$F$785,"&lt;="&amp;'10%5yr'!I$2)</f>
        <v>0</v>
      </c>
      <c r="J22" s="11">
        <f ca="1">COUNTIFS(Data!$E$14:$E$785,"&gt;"&amp;'10%5yr'!$E$5,Data!$N$14:$N$785,"&gt;"&amp;'10%5yr'!$A22,Data!$N$14:$N$785,"&lt;="&amp;'10%5yr'!$B22,Data!$F$14:$F$785,"&gt;"&amp;'10%5yr'!J$1,Data!$F$14:$F$785,"&lt;="&amp;'10%5yr'!J$2)</f>
        <v>0</v>
      </c>
      <c r="K22" s="11">
        <f ca="1">COUNTIFS(Data!$E$14:$E$785,"&gt;"&amp;'10%5yr'!$E$5,Data!$N$14:$N$785,"&gt;"&amp;'10%5yr'!$A22,Data!$N$14:$N$785,"&lt;="&amp;'10%5yr'!$B22,Data!$F$14:$F$785,"&gt;"&amp;'10%5yr'!K$1,Data!$F$14:$F$785,"&lt;="&amp;'10%5yr'!K$2)</f>
        <v>1</v>
      </c>
      <c r="L22" s="11">
        <f ca="1">COUNTIFS(Data!$E$14:$E$785,"&gt;"&amp;'10%5yr'!$E$5,Data!$N$14:$N$785,"&gt;"&amp;'10%5yr'!$A22,Data!$N$14:$N$785,"&lt;="&amp;'10%5yr'!$B22,Data!$F$14:$F$785,"&gt;"&amp;'10%5yr'!L$1,Data!$F$14:$F$785,"&lt;="&amp;'10%5yr'!L$2)</f>
        <v>5</v>
      </c>
      <c r="M22" s="11">
        <f ca="1">COUNTIFS(Data!$E$14:$E$785,"&gt;"&amp;'10%5yr'!$E$5,Data!$N$14:$N$785,"&gt;"&amp;'10%5yr'!$A22,Data!$N$14:$N$785,"&lt;="&amp;'10%5yr'!$B22,Data!$F$14:$F$785,"&gt;"&amp;'10%5yr'!M$1,Data!$F$14:$F$785,"&lt;="&amp;'10%5yr'!M$2)</f>
        <v>5</v>
      </c>
    </row>
    <row r="23" spans="1:15" x14ac:dyDescent="0.25">
      <c r="D23" s="13"/>
      <c r="E23" s="12" t="s">
        <v>85</v>
      </c>
      <c r="F23" s="11">
        <f ca="1">COUNTIFS(Data!$N$14:$N$785,"&gt;"&amp;'10%5yr'!$A22,Data!$N$14:$N$785,"&lt;="&amp;'10%5yr'!$B22,Data!$F$14:$F$785,"&gt;"&amp;'10%5yr'!F$1,Data!$F$14:$F$785,"&lt;="&amp;'10%5yr'!F$2)</f>
        <v>4</v>
      </c>
      <c r="G23" s="11">
        <f ca="1">COUNTIFS(Data!$N$14:$N$785,"&gt;"&amp;'10%5yr'!$A22,Data!$N$14:$N$785,"&lt;="&amp;'10%5yr'!$B22,Data!$F$14:$F$785,"&gt;"&amp;'10%5yr'!G$1,Data!$F$14:$F$785,"&lt;="&amp;'10%5yr'!G$2)</f>
        <v>4</v>
      </c>
      <c r="H23" s="11">
        <f ca="1">COUNTIFS(Data!$N$14:$N$785,"&gt;"&amp;'10%5yr'!$A22,Data!$N$14:$N$785,"&lt;="&amp;'10%5yr'!$B22,Data!$F$14:$F$785,"&gt;"&amp;'10%5yr'!H$1,Data!$F$14:$F$785,"&lt;="&amp;'10%5yr'!H$2)</f>
        <v>4</v>
      </c>
      <c r="I23" s="11">
        <f ca="1">COUNTIFS(Data!$N$14:$N$785,"&gt;"&amp;'10%5yr'!$A22,Data!$N$14:$N$785,"&lt;="&amp;'10%5yr'!$B22,Data!$F$14:$F$785,"&gt;"&amp;'10%5yr'!I$1,Data!$F$14:$F$785,"&lt;="&amp;'10%5yr'!I$2)</f>
        <v>6</v>
      </c>
      <c r="J23" s="11">
        <f ca="1">COUNTIFS(Data!$N$14:$N$785,"&gt;"&amp;'10%5yr'!$A22,Data!$N$14:$N$785,"&lt;="&amp;'10%5yr'!$B22,Data!$F$14:$F$785,"&gt;"&amp;'10%5yr'!J$1,Data!$F$14:$F$785,"&lt;="&amp;'10%5yr'!J$2)</f>
        <v>8</v>
      </c>
      <c r="K23" s="11">
        <f ca="1">COUNTIFS(Data!$N$14:$N$785,"&gt;"&amp;'10%5yr'!$A22,Data!$N$14:$N$785,"&lt;="&amp;'10%5yr'!$B22,Data!$F$14:$F$785,"&gt;"&amp;'10%5yr'!K$1,Data!$F$14:$F$785,"&lt;="&amp;'10%5yr'!K$2)</f>
        <v>8</v>
      </c>
      <c r="L23" s="11">
        <f ca="1">COUNTIFS(Data!$N$14:$N$785,"&gt;"&amp;'10%5yr'!$A22,Data!$N$14:$N$785,"&lt;="&amp;'10%5yr'!$B22,Data!$F$14:$F$785,"&gt;"&amp;'10%5yr'!L$1,Data!$F$14:$F$785,"&lt;="&amp;'10%5yr'!L$2)</f>
        <v>15</v>
      </c>
      <c r="M23" s="11">
        <f ca="1">COUNTIFS(Data!$N$14:$N$785,"&gt;"&amp;'10%5yr'!$A22,Data!$N$14:$N$785,"&lt;="&amp;'10%5yr'!$B22,Data!$F$14:$F$785,"&gt;"&amp;'10%5yr'!M$1,Data!$F$14:$F$785,"&lt;="&amp;'10%5yr'!M$2)</f>
        <v>11</v>
      </c>
    </row>
    <row r="24" spans="1:15" x14ac:dyDescent="0.25">
      <c r="D24" s="13"/>
      <c r="E24" s="12" t="s">
        <v>86</v>
      </c>
      <c r="F24" s="14">
        <f t="shared" ref="F24:M24" ca="1" si="4">IFERROR(F22/F23,"--")</f>
        <v>0</v>
      </c>
      <c r="G24" s="14">
        <f t="shared" ca="1" si="4"/>
        <v>0</v>
      </c>
      <c r="H24" s="14">
        <f t="shared" ca="1" si="4"/>
        <v>0</v>
      </c>
      <c r="I24" s="14">
        <f t="shared" ca="1" si="4"/>
        <v>0</v>
      </c>
      <c r="J24" s="14">
        <f t="shared" ca="1" si="4"/>
        <v>0</v>
      </c>
      <c r="K24" s="14">
        <f t="shared" ca="1" si="4"/>
        <v>0.125</v>
      </c>
      <c r="L24" s="14">
        <f t="shared" ca="1" si="4"/>
        <v>0.33333333333333331</v>
      </c>
      <c r="M24" s="14">
        <f t="shared" ca="1" si="4"/>
        <v>0.45454545454545453</v>
      </c>
      <c r="N24" s="14"/>
      <c r="O24" s="14"/>
    </row>
    <row r="25" spans="1:15" x14ac:dyDescent="0.25">
      <c r="A25" s="13"/>
      <c r="B25" s="13"/>
      <c r="C25" s="13"/>
      <c r="D25" s="13"/>
      <c r="E25" s="12"/>
    </row>
    <row r="26" spans="1:15" x14ac:dyDescent="0.25">
      <c r="A26" s="13">
        <f ca="1">OFFSET(Data!$N$3,((ROW(A21)-1)/4),)</f>
        <v>4.1421054545380569</v>
      </c>
      <c r="B26" s="13">
        <f ca="1">OFFSET(Data!$N$4,((ROW(A21)-1)/4),)</f>
        <v>5.7632273131154772</v>
      </c>
      <c r="C26" s="13">
        <f ca="1">COUNTIFS(Data!N$14:N$785,"&gt;="&amp;A26,Data!N$14:N$785,"&lt;"&amp;B26)</f>
        <v>78</v>
      </c>
      <c r="D26" s="13">
        <f ca="1">AVERAGEIFS(Data!N$14:N$785,Data!N$14:N$785,"&gt;="&amp;A26,Data!N$14:N$785,"&lt;"&amp;B26)</f>
        <v>5.2065761628278073</v>
      </c>
      <c r="E26" s="12" t="s">
        <v>84</v>
      </c>
      <c r="F26" s="11">
        <f ca="1">COUNTIFS(Data!$E$14:$E$785,"&gt;"&amp;'10%5yr'!$E$5,Data!$N$14:$N$785,"&gt;"&amp;'10%5yr'!$A26,Data!$N$14:$N$785,"&lt;="&amp;'10%5yr'!$B26,Data!$F$14:$F$785,"&gt;"&amp;'10%5yr'!F$1,Data!$F$14:$F$785,"&lt;="&amp;'10%5yr'!F$2)</f>
        <v>0</v>
      </c>
      <c r="G26" s="11">
        <f ca="1">COUNTIFS(Data!$E$14:$E$785,"&gt;"&amp;'10%5yr'!$E$5,Data!$N$14:$N$785,"&gt;"&amp;'10%5yr'!$A26,Data!$N$14:$N$785,"&lt;="&amp;'10%5yr'!$B26,Data!$F$14:$F$785,"&gt;"&amp;'10%5yr'!G$1,Data!$F$14:$F$785,"&lt;="&amp;'10%5yr'!G$2)</f>
        <v>1</v>
      </c>
      <c r="H26" s="11">
        <f ca="1">COUNTIFS(Data!$E$14:$E$785,"&gt;"&amp;'10%5yr'!$E$5,Data!$N$14:$N$785,"&gt;"&amp;'10%5yr'!$A26,Data!$N$14:$N$785,"&lt;="&amp;'10%5yr'!$B26,Data!$F$14:$F$785,"&gt;"&amp;'10%5yr'!H$1,Data!$F$14:$F$785,"&lt;="&amp;'10%5yr'!H$2)</f>
        <v>1</v>
      </c>
      <c r="I26" s="11">
        <f ca="1">COUNTIFS(Data!$E$14:$E$785,"&gt;"&amp;'10%5yr'!$E$5,Data!$N$14:$N$785,"&gt;"&amp;'10%5yr'!$A26,Data!$N$14:$N$785,"&lt;="&amp;'10%5yr'!$B26,Data!$F$14:$F$785,"&gt;"&amp;'10%5yr'!I$1,Data!$F$14:$F$785,"&lt;="&amp;'10%5yr'!I$2)</f>
        <v>0</v>
      </c>
      <c r="J26" s="11">
        <f ca="1">COUNTIFS(Data!$E$14:$E$785,"&gt;"&amp;'10%5yr'!$E$5,Data!$N$14:$N$785,"&gt;"&amp;'10%5yr'!$A26,Data!$N$14:$N$785,"&lt;="&amp;'10%5yr'!$B26,Data!$F$14:$F$785,"&gt;"&amp;'10%5yr'!J$1,Data!$F$14:$F$785,"&lt;="&amp;'10%5yr'!J$2)</f>
        <v>0</v>
      </c>
      <c r="K26" s="11">
        <f ca="1">COUNTIFS(Data!$E$14:$E$785,"&gt;"&amp;'10%5yr'!$E$5,Data!$N$14:$N$785,"&gt;"&amp;'10%5yr'!$A26,Data!$N$14:$N$785,"&lt;="&amp;'10%5yr'!$B26,Data!$F$14:$F$785,"&gt;"&amp;'10%5yr'!K$1,Data!$F$14:$F$785,"&lt;="&amp;'10%5yr'!K$2)</f>
        <v>2</v>
      </c>
      <c r="L26" s="11">
        <f ca="1">COUNTIFS(Data!$E$14:$E$785,"&gt;"&amp;'10%5yr'!$E$5,Data!$N$14:$N$785,"&gt;"&amp;'10%5yr'!$A26,Data!$N$14:$N$785,"&lt;="&amp;'10%5yr'!$B26,Data!$F$14:$F$785,"&gt;"&amp;'10%5yr'!L$1,Data!$F$14:$F$785,"&lt;="&amp;'10%5yr'!L$2)</f>
        <v>0</v>
      </c>
      <c r="M26" s="11">
        <f ca="1">COUNTIFS(Data!$E$14:$E$785,"&gt;"&amp;'10%5yr'!$E$5,Data!$N$14:$N$785,"&gt;"&amp;'10%5yr'!$A26,Data!$N$14:$N$785,"&lt;="&amp;'10%5yr'!$B26,Data!$F$14:$F$785,"&gt;"&amp;'10%5yr'!M$1,Data!$F$14:$F$785,"&lt;="&amp;'10%5yr'!M$2)</f>
        <v>2</v>
      </c>
    </row>
    <row r="27" spans="1:15" x14ac:dyDescent="0.25">
      <c r="D27" s="13"/>
      <c r="E27" s="12" t="s">
        <v>85</v>
      </c>
      <c r="F27" s="11">
        <f ca="1">COUNTIFS(Data!$N$14:$N$785,"&gt;"&amp;'10%5yr'!$A26,Data!$N$14:$N$785,"&lt;="&amp;'10%5yr'!$B26,Data!$F$14:$F$785,"&gt;"&amp;'10%5yr'!F$1,Data!$F$14:$F$785,"&lt;="&amp;'10%5yr'!F$2)</f>
        <v>7</v>
      </c>
      <c r="G27" s="11">
        <f ca="1">COUNTIFS(Data!$N$14:$N$785,"&gt;"&amp;'10%5yr'!$A26,Data!$N$14:$N$785,"&lt;="&amp;'10%5yr'!$B26,Data!$F$14:$F$785,"&gt;"&amp;'10%5yr'!G$1,Data!$F$14:$F$785,"&lt;="&amp;'10%5yr'!G$2)</f>
        <v>21</v>
      </c>
      <c r="H27" s="11">
        <f ca="1">COUNTIFS(Data!$N$14:$N$785,"&gt;"&amp;'10%5yr'!$A26,Data!$N$14:$N$785,"&lt;="&amp;'10%5yr'!$B26,Data!$F$14:$F$785,"&gt;"&amp;'10%5yr'!H$1,Data!$F$14:$F$785,"&lt;="&amp;'10%5yr'!H$2)</f>
        <v>13</v>
      </c>
      <c r="I27" s="11">
        <f ca="1">COUNTIFS(Data!$N$14:$N$785,"&gt;"&amp;'10%5yr'!$A26,Data!$N$14:$N$785,"&lt;="&amp;'10%5yr'!$B26,Data!$F$14:$F$785,"&gt;"&amp;'10%5yr'!I$1,Data!$F$14:$F$785,"&lt;="&amp;'10%5yr'!I$2)</f>
        <v>5</v>
      </c>
      <c r="J27" s="11">
        <f ca="1">COUNTIFS(Data!$N$14:$N$785,"&gt;"&amp;'10%5yr'!$A26,Data!$N$14:$N$785,"&lt;="&amp;'10%5yr'!$B26,Data!$F$14:$F$785,"&gt;"&amp;'10%5yr'!J$1,Data!$F$14:$F$785,"&lt;="&amp;'10%5yr'!J$2)</f>
        <v>10</v>
      </c>
      <c r="K27" s="11">
        <f ca="1">COUNTIFS(Data!$N$14:$N$785,"&gt;"&amp;'10%5yr'!$A26,Data!$N$14:$N$785,"&lt;="&amp;'10%5yr'!$B26,Data!$F$14:$F$785,"&gt;"&amp;'10%5yr'!K$1,Data!$F$14:$F$785,"&lt;="&amp;'10%5yr'!K$2)</f>
        <v>6</v>
      </c>
      <c r="L27" s="11">
        <f ca="1">COUNTIFS(Data!$N$14:$N$785,"&gt;"&amp;'10%5yr'!$A26,Data!$N$14:$N$785,"&lt;="&amp;'10%5yr'!$B26,Data!$F$14:$F$785,"&gt;"&amp;'10%5yr'!L$1,Data!$F$14:$F$785,"&lt;="&amp;'10%5yr'!L$2)</f>
        <v>4</v>
      </c>
      <c r="M27" s="11">
        <f ca="1">COUNTIFS(Data!$N$14:$N$785,"&gt;"&amp;'10%5yr'!$A26,Data!$N$14:$N$785,"&lt;="&amp;'10%5yr'!$B26,Data!$F$14:$F$785,"&gt;"&amp;'10%5yr'!M$1,Data!$F$14:$F$785,"&lt;="&amp;'10%5yr'!M$2)</f>
        <v>2</v>
      </c>
    </row>
    <row r="28" spans="1:15" x14ac:dyDescent="0.25">
      <c r="D28" s="13"/>
      <c r="E28" s="12" t="s">
        <v>86</v>
      </c>
      <c r="F28" s="14">
        <f t="shared" ref="F28:M28" ca="1" si="5">IFERROR(F26/F27,"--")</f>
        <v>0</v>
      </c>
      <c r="G28" s="14">
        <f t="shared" ca="1" si="5"/>
        <v>4.7619047619047616E-2</v>
      </c>
      <c r="H28" s="14">
        <f t="shared" ca="1" si="5"/>
        <v>7.6923076923076927E-2</v>
      </c>
      <c r="I28" s="14">
        <f t="shared" ca="1" si="5"/>
        <v>0</v>
      </c>
      <c r="J28" s="14">
        <f t="shared" ca="1" si="5"/>
        <v>0</v>
      </c>
      <c r="K28" s="14">
        <f t="shared" ca="1" si="5"/>
        <v>0.33333333333333331</v>
      </c>
      <c r="L28" s="14">
        <f t="shared" ca="1" si="5"/>
        <v>0</v>
      </c>
      <c r="M28" s="14">
        <f t="shared" ca="1" si="5"/>
        <v>1</v>
      </c>
      <c r="N28" s="14"/>
      <c r="O28" s="14"/>
    </row>
    <row r="29" spans="1:15" x14ac:dyDescent="0.25">
      <c r="A29" s="13"/>
      <c r="B29" s="13"/>
      <c r="C29" s="13"/>
      <c r="D29" s="13"/>
      <c r="E29" s="12"/>
    </row>
    <row r="30" spans="1:15" x14ac:dyDescent="0.25">
      <c r="A30" s="13">
        <f ca="1">OFFSET(Data!$N$3,((ROW(A25)-1)/4),)</f>
        <v>5.7632273131154772</v>
      </c>
      <c r="B30" s="13">
        <f ca="1">OFFSET(Data!$N$4,((ROW(A25)-1)/4),)</f>
        <v>6.8348329323190944</v>
      </c>
      <c r="C30" s="13">
        <f ca="1">COUNTIFS(Data!N$14:N$785,"&gt;="&amp;A30,Data!N$14:N$785,"&lt;"&amp;B30)</f>
        <v>77</v>
      </c>
      <c r="D30" s="13">
        <f ca="1">AVERAGEIFS(Data!N$14:N$785,Data!N$14:N$785,"&gt;="&amp;A30,Data!N$14:N$785,"&lt;"&amp;B30)</f>
        <v>6.2773576675648419</v>
      </c>
      <c r="E30" s="12" t="s">
        <v>84</v>
      </c>
      <c r="F30" s="11">
        <f ca="1">COUNTIFS(Data!$E$14:$E$785,"&gt;"&amp;'10%5yr'!$E$5,Data!$N$14:$N$785,"&gt;"&amp;'10%5yr'!$A30,Data!$N$14:$N$785,"&lt;="&amp;'10%5yr'!$B30,Data!$F$14:$F$785,"&gt;"&amp;'10%5yr'!F$1,Data!$F$14:$F$785,"&lt;="&amp;'10%5yr'!F$2)</f>
        <v>1</v>
      </c>
      <c r="G30" s="11">
        <f ca="1">COUNTIFS(Data!$E$14:$E$785,"&gt;"&amp;'10%5yr'!$E$5,Data!$N$14:$N$785,"&gt;"&amp;'10%5yr'!$A30,Data!$N$14:$N$785,"&lt;="&amp;'10%5yr'!$B30,Data!$F$14:$F$785,"&gt;"&amp;'10%5yr'!G$1,Data!$F$14:$F$785,"&lt;="&amp;'10%5yr'!G$2)</f>
        <v>1</v>
      </c>
      <c r="H30" s="11">
        <f ca="1">COUNTIFS(Data!$E$14:$E$785,"&gt;"&amp;'10%5yr'!$E$5,Data!$N$14:$N$785,"&gt;"&amp;'10%5yr'!$A30,Data!$N$14:$N$785,"&lt;="&amp;'10%5yr'!$B30,Data!$F$14:$F$785,"&gt;"&amp;'10%5yr'!H$1,Data!$F$14:$F$785,"&lt;="&amp;'10%5yr'!H$2)</f>
        <v>0</v>
      </c>
      <c r="I30" s="11">
        <f ca="1">COUNTIFS(Data!$E$14:$E$785,"&gt;"&amp;'10%5yr'!$E$5,Data!$N$14:$N$785,"&gt;"&amp;'10%5yr'!$A30,Data!$N$14:$N$785,"&lt;="&amp;'10%5yr'!$B30,Data!$F$14:$F$785,"&gt;"&amp;'10%5yr'!I$1,Data!$F$14:$F$785,"&lt;="&amp;'10%5yr'!I$2)</f>
        <v>0</v>
      </c>
      <c r="J30" s="11">
        <f ca="1">COUNTIFS(Data!$E$14:$E$785,"&gt;"&amp;'10%5yr'!$E$5,Data!$N$14:$N$785,"&gt;"&amp;'10%5yr'!$A30,Data!$N$14:$N$785,"&lt;="&amp;'10%5yr'!$B30,Data!$F$14:$F$785,"&gt;"&amp;'10%5yr'!J$1,Data!$F$14:$F$785,"&lt;="&amp;'10%5yr'!J$2)</f>
        <v>0</v>
      </c>
      <c r="K30" s="11">
        <f ca="1">COUNTIFS(Data!$E$14:$E$785,"&gt;"&amp;'10%5yr'!$E$5,Data!$N$14:$N$785,"&gt;"&amp;'10%5yr'!$A30,Data!$N$14:$N$785,"&lt;="&amp;'10%5yr'!$B30,Data!$F$14:$F$785,"&gt;"&amp;'10%5yr'!K$1,Data!$F$14:$F$785,"&lt;="&amp;'10%5yr'!K$2)</f>
        <v>0</v>
      </c>
      <c r="L30" s="11">
        <f ca="1">COUNTIFS(Data!$E$14:$E$785,"&gt;"&amp;'10%5yr'!$E$5,Data!$N$14:$N$785,"&gt;"&amp;'10%5yr'!$A30,Data!$N$14:$N$785,"&lt;="&amp;'10%5yr'!$B30,Data!$F$14:$F$785,"&gt;"&amp;'10%5yr'!L$1,Data!$F$14:$F$785,"&lt;="&amp;'10%5yr'!L$2)</f>
        <v>2</v>
      </c>
      <c r="M30" s="11">
        <f ca="1">COUNTIFS(Data!$E$14:$E$785,"&gt;"&amp;'10%5yr'!$E$5,Data!$N$14:$N$785,"&gt;"&amp;'10%5yr'!$A30,Data!$N$14:$N$785,"&lt;="&amp;'10%5yr'!$B30,Data!$F$14:$F$785,"&gt;"&amp;'10%5yr'!M$1,Data!$F$14:$F$785,"&lt;="&amp;'10%5yr'!M$2)</f>
        <v>1</v>
      </c>
    </row>
    <row r="31" spans="1:15" x14ac:dyDescent="0.25">
      <c r="D31" s="13"/>
      <c r="E31" s="12" t="s">
        <v>85</v>
      </c>
      <c r="F31" s="11">
        <f ca="1">COUNTIFS(Data!$N$14:$N$785,"&gt;"&amp;'10%5yr'!$A30,Data!$N$14:$N$785,"&lt;="&amp;'10%5yr'!$B30,Data!$F$14:$F$785,"&gt;"&amp;'10%5yr'!F$1,Data!$F$14:$F$785,"&lt;="&amp;'10%5yr'!F$2)</f>
        <v>9</v>
      </c>
      <c r="G31" s="11">
        <f ca="1">COUNTIFS(Data!$N$14:$N$785,"&gt;"&amp;'10%5yr'!$A30,Data!$N$14:$N$785,"&lt;="&amp;'10%5yr'!$B30,Data!$F$14:$F$785,"&gt;"&amp;'10%5yr'!G$1,Data!$F$14:$F$785,"&lt;="&amp;'10%5yr'!G$2)</f>
        <v>13</v>
      </c>
      <c r="H31" s="11">
        <f ca="1">COUNTIFS(Data!$N$14:$N$785,"&gt;"&amp;'10%5yr'!$A30,Data!$N$14:$N$785,"&lt;="&amp;'10%5yr'!$B30,Data!$F$14:$F$785,"&gt;"&amp;'10%5yr'!H$1,Data!$F$14:$F$785,"&lt;="&amp;'10%5yr'!H$2)</f>
        <v>11</v>
      </c>
      <c r="I31" s="11">
        <f ca="1">COUNTIFS(Data!$N$14:$N$785,"&gt;"&amp;'10%5yr'!$A30,Data!$N$14:$N$785,"&lt;="&amp;'10%5yr'!$B30,Data!$F$14:$F$785,"&gt;"&amp;'10%5yr'!I$1,Data!$F$14:$F$785,"&lt;="&amp;'10%5yr'!I$2)</f>
        <v>7</v>
      </c>
      <c r="J31" s="11">
        <f ca="1">COUNTIFS(Data!$N$14:$N$785,"&gt;"&amp;'10%5yr'!$A30,Data!$N$14:$N$785,"&lt;="&amp;'10%5yr'!$B30,Data!$F$14:$F$785,"&gt;"&amp;'10%5yr'!J$1,Data!$F$14:$F$785,"&lt;="&amp;'10%5yr'!J$2)</f>
        <v>8</v>
      </c>
      <c r="K31" s="11">
        <f ca="1">COUNTIFS(Data!$N$14:$N$785,"&gt;"&amp;'10%5yr'!$A30,Data!$N$14:$N$785,"&lt;="&amp;'10%5yr'!$B30,Data!$F$14:$F$785,"&gt;"&amp;'10%5yr'!K$1,Data!$F$14:$F$785,"&lt;="&amp;'10%5yr'!K$2)</f>
        <v>2</v>
      </c>
      <c r="L31" s="11">
        <f ca="1">COUNTIFS(Data!$N$14:$N$785,"&gt;"&amp;'10%5yr'!$A30,Data!$N$14:$N$785,"&lt;="&amp;'10%5yr'!$B30,Data!$F$14:$F$785,"&gt;"&amp;'10%5yr'!L$1,Data!$F$14:$F$785,"&lt;="&amp;'10%5yr'!L$2)</f>
        <v>6</v>
      </c>
      <c r="M31" s="11">
        <f ca="1">COUNTIFS(Data!$N$14:$N$785,"&gt;"&amp;'10%5yr'!$A30,Data!$N$14:$N$785,"&lt;="&amp;'10%5yr'!$B30,Data!$F$14:$F$785,"&gt;"&amp;'10%5yr'!M$1,Data!$F$14:$F$785,"&lt;="&amp;'10%5yr'!M$2)</f>
        <v>4</v>
      </c>
    </row>
    <row r="32" spans="1:15" x14ac:dyDescent="0.25">
      <c r="D32" s="13"/>
      <c r="E32" s="12" t="s">
        <v>86</v>
      </c>
      <c r="F32" s="14">
        <f t="shared" ref="F32:M32" ca="1" si="6">IFERROR(F30/F31,"--")</f>
        <v>0.1111111111111111</v>
      </c>
      <c r="G32" s="14">
        <f t="shared" ca="1" si="6"/>
        <v>7.6923076923076927E-2</v>
      </c>
      <c r="H32" s="14">
        <f t="shared" ca="1" si="6"/>
        <v>0</v>
      </c>
      <c r="I32" s="14">
        <f t="shared" ca="1" si="6"/>
        <v>0</v>
      </c>
      <c r="J32" s="14">
        <f t="shared" ca="1" si="6"/>
        <v>0</v>
      </c>
      <c r="K32" s="14">
        <f t="shared" ca="1" si="6"/>
        <v>0</v>
      </c>
      <c r="L32" s="14">
        <f t="shared" ca="1" si="6"/>
        <v>0.33333333333333331</v>
      </c>
      <c r="M32" s="14">
        <f t="shared" ca="1" si="6"/>
        <v>0.25</v>
      </c>
      <c r="N32" s="14"/>
      <c r="O32" s="14"/>
    </row>
    <row r="33" spans="1:15" x14ac:dyDescent="0.25">
      <c r="A33" s="13"/>
      <c r="B33" s="13"/>
      <c r="C33" s="13"/>
      <c r="D33" s="13"/>
      <c r="E33" s="12"/>
    </row>
    <row r="34" spans="1:15" x14ac:dyDescent="0.25">
      <c r="A34" s="13">
        <f ca="1">OFFSET(Data!$N$3,((ROW(A29)-1)/4),)</f>
        <v>6.8348329323190944</v>
      </c>
      <c r="B34" s="13">
        <f ca="1">OFFSET(Data!$N$4,((ROW(A29)-1)/4),)</f>
        <v>7.8895391341096062</v>
      </c>
      <c r="C34" s="13">
        <f ca="1">COUNTIFS(Data!N$14:N$785,"&gt;="&amp;A34,Data!N$14:N$785,"&lt;"&amp;B34)</f>
        <v>77</v>
      </c>
      <c r="D34" s="13">
        <f ca="1">AVERAGEIFS(Data!N$14:N$785,Data!N$14:N$785,"&gt;="&amp;A34,Data!N$14:N$785,"&lt;"&amp;B34)</f>
        <v>7.2938812201186032</v>
      </c>
      <c r="E34" s="12" t="s">
        <v>84</v>
      </c>
      <c r="F34" s="11">
        <f ca="1">COUNTIFS(Data!$E$14:$E$785,"&gt;"&amp;'10%5yr'!$E$5,Data!$N$14:$N$785,"&gt;"&amp;'10%5yr'!$A34,Data!$N$14:$N$785,"&lt;="&amp;'10%5yr'!$B34,Data!$F$14:$F$785,"&gt;"&amp;'10%5yr'!F$1,Data!$F$14:$F$785,"&lt;="&amp;'10%5yr'!F$2)</f>
        <v>0</v>
      </c>
      <c r="G34" s="11">
        <f ca="1">COUNTIFS(Data!$E$14:$E$785,"&gt;"&amp;'10%5yr'!$E$5,Data!$N$14:$N$785,"&gt;"&amp;'10%5yr'!$A34,Data!$N$14:$N$785,"&lt;="&amp;'10%5yr'!$B34,Data!$F$14:$F$785,"&gt;"&amp;'10%5yr'!G$1,Data!$F$14:$F$785,"&lt;="&amp;'10%5yr'!G$2)</f>
        <v>0</v>
      </c>
      <c r="H34" s="11">
        <f ca="1">COUNTIFS(Data!$E$14:$E$785,"&gt;"&amp;'10%5yr'!$E$5,Data!$N$14:$N$785,"&gt;"&amp;'10%5yr'!$A34,Data!$N$14:$N$785,"&lt;="&amp;'10%5yr'!$B34,Data!$F$14:$F$785,"&gt;"&amp;'10%5yr'!H$1,Data!$F$14:$F$785,"&lt;="&amp;'10%5yr'!H$2)</f>
        <v>0</v>
      </c>
      <c r="I34" s="11">
        <f ca="1">COUNTIFS(Data!$E$14:$E$785,"&gt;"&amp;'10%5yr'!$E$5,Data!$N$14:$N$785,"&gt;"&amp;'10%5yr'!$A34,Data!$N$14:$N$785,"&lt;="&amp;'10%5yr'!$B34,Data!$F$14:$F$785,"&gt;"&amp;'10%5yr'!I$1,Data!$F$14:$F$785,"&lt;="&amp;'10%5yr'!I$2)</f>
        <v>0</v>
      </c>
      <c r="J34" s="11">
        <f ca="1">COUNTIFS(Data!$E$14:$E$785,"&gt;"&amp;'10%5yr'!$E$5,Data!$N$14:$N$785,"&gt;"&amp;'10%5yr'!$A34,Data!$N$14:$N$785,"&lt;="&amp;'10%5yr'!$B34,Data!$F$14:$F$785,"&gt;"&amp;'10%5yr'!J$1,Data!$F$14:$F$785,"&lt;="&amp;'10%5yr'!J$2)</f>
        <v>0</v>
      </c>
      <c r="K34" s="11">
        <f ca="1">COUNTIFS(Data!$E$14:$E$785,"&gt;"&amp;'10%5yr'!$E$5,Data!$N$14:$N$785,"&gt;"&amp;'10%5yr'!$A34,Data!$N$14:$N$785,"&lt;="&amp;'10%5yr'!$B34,Data!$F$14:$F$785,"&gt;"&amp;'10%5yr'!K$1,Data!$F$14:$F$785,"&lt;="&amp;'10%5yr'!K$2)</f>
        <v>0</v>
      </c>
      <c r="L34" s="11">
        <f ca="1">COUNTIFS(Data!$E$14:$E$785,"&gt;"&amp;'10%5yr'!$E$5,Data!$N$14:$N$785,"&gt;"&amp;'10%5yr'!$A34,Data!$N$14:$N$785,"&lt;="&amp;'10%5yr'!$B34,Data!$F$14:$F$785,"&gt;"&amp;'10%5yr'!L$1,Data!$F$14:$F$785,"&lt;="&amp;'10%5yr'!L$2)</f>
        <v>0</v>
      </c>
      <c r="M34" s="11">
        <f ca="1">COUNTIFS(Data!$E$14:$E$785,"&gt;"&amp;'10%5yr'!$E$5,Data!$N$14:$N$785,"&gt;"&amp;'10%5yr'!$A34,Data!$N$14:$N$785,"&lt;="&amp;'10%5yr'!$B34,Data!$F$14:$F$785,"&gt;"&amp;'10%5yr'!M$1,Data!$F$14:$F$785,"&lt;="&amp;'10%5yr'!M$2)</f>
        <v>1</v>
      </c>
    </row>
    <row r="35" spans="1:15" x14ac:dyDescent="0.25">
      <c r="D35" s="13"/>
      <c r="E35" s="12" t="s">
        <v>85</v>
      </c>
      <c r="F35" s="11">
        <f ca="1">COUNTIFS(Data!$N$14:$N$785,"&gt;"&amp;'10%5yr'!$A34,Data!$N$14:$N$785,"&lt;="&amp;'10%5yr'!$B34,Data!$F$14:$F$785,"&gt;"&amp;'10%5yr'!F$1,Data!$F$14:$F$785,"&lt;="&amp;'10%5yr'!F$2)</f>
        <v>6</v>
      </c>
      <c r="G35" s="11">
        <f ca="1">COUNTIFS(Data!$N$14:$N$785,"&gt;"&amp;'10%5yr'!$A34,Data!$N$14:$N$785,"&lt;="&amp;'10%5yr'!$B34,Data!$F$14:$F$785,"&gt;"&amp;'10%5yr'!G$1,Data!$F$14:$F$785,"&lt;="&amp;'10%5yr'!G$2)</f>
        <v>14</v>
      </c>
      <c r="H35" s="11">
        <f ca="1">COUNTIFS(Data!$N$14:$N$785,"&gt;"&amp;'10%5yr'!$A34,Data!$N$14:$N$785,"&lt;="&amp;'10%5yr'!$B34,Data!$F$14:$F$785,"&gt;"&amp;'10%5yr'!H$1,Data!$F$14:$F$785,"&lt;="&amp;'10%5yr'!H$2)</f>
        <v>14</v>
      </c>
      <c r="I35" s="11">
        <f ca="1">COUNTIFS(Data!$N$14:$N$785,"&gt;"&amp;'10%5yr'!$A34,Data!$N$14:$N$785,"&lt;="&amp;'10%5yr'!$B34,Data!$F$14:$F$785,"&gt;"&amp;'10%5yr'!I$1,Data!$F$14:$F$785,"&lt;="&amp;'10%5yr'!I$2)</f>
        <v>17</v>
      </c>
      <c r="J35" s="11">
        <f ca="1">COUNTIFS(Data!$N$14:$N$785,"&gt;"&amp;'10%5yr'!$A34,Data!$N$14:$N$785,"&lt;="&amp;'10%5yr'!$B34,Data!$F$14:$F$785,"&gt;"&amp;'10%5yr'!J$1,Data!$F$14:$F$785,"&lt;="&amp;'10%5yr'!J$2)</f>
        <v>5</v>
      </c>
      <c r="K35" s="11">
        <f ca="1">COUNTIFS(Data!$N$14:$N$785,"&gt;"&amp;'10%5yr'!$A34,Data!$N$14:$N$785,"&lt;="&amp;'10%5yr'!$B34,Data!$F$14:$F$785,"&gt;"&amp;'10%5yr'!K$1,Data!$F$14:$F$785,"&lt;="&amp;'10%5yr'!K$2)</f>
        <v>7</v>
      </c>
      <c r="L35" s="11">
        <f ca="1">COUNTIFS(Data!$N$14:$N$785,"&gt;"&amp;'10%5yr'!$A34,Data!$N$14:$N$785,"&lt;="&amp;'10%5yr'!$B34,Data!$F$14:$F$785,"&gt;"&amp;'10%5yr'!L$1,Data!$F$14:$F$785,"&lt;="&amp;'10%5yr'!L$2)</f>
        <v>3</v>
      </c>
      <c r="M35" s="11">
        <f ca="1">COUNTIFS(Data!$N$14:$N$785,"&gt;"&amp;'10%5yr'!$A34,Data!$N$14:$N$785,"&lt;="&amp;'10%5yr'!$B34,Data!$F$14:$F$785,"&gt;"&amp;'10%5yr'!M$1,Data!$F$14:$F$785,"&lt;="&amp;'10%5yr'!M$2)</f>
        <v>2</v>
      </c>
    </row>
    <row r="36" spans="1:15" x14ac:dyDescent="0.25">
      <c r="D36" s="13"/>
      <c r="E36" s="12" t="s">
        <v>86</v>
      </c>
      <c r="F36" s="14">
        <f t="shared" ref="F36:M36" ca="1" si="7">IFERROR(F34/F35,"--")</f>
        <v>0</v>
      </c>
      <c r="G36" s="14">
        <f t="shared" ca="1" si="7"/>
        <v>0</v>
      </c>
      <c r="H36" s="14">
        <f t="shared" ca="1" si="7"/>
        <v>0</v>
      </c>
      <c r="I36" s="14">
        <f t="shared" ca="1" si="7"/>
        <v>0</v>
      </c>
      <c r="J36" s="14">
        <f t="shared" ca="1" si="7"/>
        <v>0</v>
      </c>
      <c r="K36" s="14">
        <f t="shared" ca="1" si="7"/>
        <v>0</v>
      </c>
      <c r="L36" s="14">
        <f t="shared" ca="1" si="7"/>
        <v>0</v>
      </c>
      <c r="M36" s="14">
        <f t="shared" ca="1" si="7"/>
        <v>0.5</v>
      </c>
      <c r="N36" s="14"/>
      <c r="O36" s="14"/>
    </row>
    <row r="37" spans="1:15" x14ac:dyDescent="0.25">
      <c r="A37" s="13"/>
      <c r="B37" s="13"/>
      <c r="C37" s="13"/>
      <c r="D37" s="13"/>
      <c r="E37" s="12"/>
    </row>
    <row r="38" spans="1:15" x14ac:dyDescent="0.25">
      <c r="D38" s="13"/>
      <c r="E38" s="12"/>
      <c r="F38" s="14"/>
      <c r="G38" s="14"/>
      <c r="H38" s="14"/>
      <c r="I38" s="14"/>
      <c r="J38" s="14"/>
      <c r="K38" s="14"/>
      <c r="L38" s="14"/>
      <c r="M38" s="14"/>
      <c r="N38" s="14"/>
    </row>
    <row r="39" spans="1:15" x14ac:dyDescent="0.25">
      <c r="A39" s="16" t="s">
        <v>90</v>
      </c>
      <c r="B39" s="16" t="s">
        <v>91</v>
      </c>
      <c r="C39" s="16" t="s">
        <v>96</v>
      </c>
      <c r="D39" s="13"/>
      <c r="E39" s="12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x14ac:dyDescent="0.25">
      <c r="A40" s="17">
        <f>I70</f>
        <v>-4.0932507089292428E-2</v>
      </c>
      <c r="B40" s="17">
        <f>I71</f>
        <v>1.4536311014664498</v>
      </c>
      <c r="C40" s="17">
        <f>I69</f>
        <v>0.1970711930931339</v>
      </c>
      <c r="D40" s="13"/>
      <c r="E40" s="11" t="s">
        <v>95</v>
      </c>
      <c r="F40" s="13">
        <f ca="1">SUM(F43:F106)</f>
        <v>3.0411029315225289</v>
      </c>
      <c r="G40" s="14"/>
      <c r="H40" s="14"/>
      <c r="I40" s="14"/>
      <c r="J40" s="14"/>
      <c r="K40" s="14"/>
      <c r="L40" s="14"/>
      <c r="M40" s="14"/>
      <c r="N40" s="14"/>
      <c r="O40" s="14"/>
    </row>
    <row r="42" spans="1:15" x14ac:dyDescent="0.25">
      <c r="A42" s="16" t="s">
        <v>87</v>
      </c>
      <c r="B42" s="16" t="s">
        <v>88</v>
      </c>
      <c r="C42" s="16" t="s">
        <v>92</v>
      </c>
      <c r="D42" s="16" t="s">
        <v>89</v>
      </c>
      <c r="E42" s="16" t="s">
        <v>93</v>
      </c>
      <c r="F42" s="16" t="s">
        <v>94</v>
      </c>
    </row>
    <row r="43" spans="1:15" x14ac:dyDescent="0.25">
      <c r="A43" s="13">
        <f ca="1">D$6</f>
        <v>0.4039494497522152</v>
      </c>
      <c r="B43" s="30">
        <f ca="1">OFFSET($F$4,0,ROW(A1)-1)</f>
        <v>1.1606717838905437E-2</v>
      </c>
      <c r="C43" s="11">
        <f ca="1">A43*$A$40+B43*$B$40+$C$40</f>
        <v>0.19740841541401397</v>
      </c>
      <c r="D43" s="14">
        <f ca="1">OFFSET($F$8,0,ROW(A1)-1)</f>
        <v>0.61904761904761907</v>
      </c>
      <c r="E43" s="13">
        <f t="shared" ref="E43:E44" ca="1" si="8">IFERROR(C43-D43,0)</f>
        <v>-0.42163920363360508</v>
      </c>
      <c r="F43" s="13">
        <f ca="1">E43^2</f>
        <v>0.17777961804078068</v>
      </c>
    </row>
    <row r="44" spans="1:15" x14ac:dyDescent="0.25">
      <c r="A44" s="13">
        <f t="shared" ref="A44:A50" ca="1" si="9">D$6</f>
        <v>0.4039494497522152</v>
      </c>
      <c r="B44" s="30">
        <f ca="1">OFFSET($F$4,0,ROW(A2)-1)</f>
        <v>3.9815214318135353E-2</v>
      </c>
      <c r="C44" s="11">
        <f t="shared" ref="C44:C50" ca="1" si="10">A44*$A$40+B44*$B$40+$C$40</f>
        <v>0.23841316322182943</v>
      </c>
      <c r="D44" s="31">
        <v>0.42499999999999999</v>
      </c>
      <c r="E44" s="13">
        <f t="shared" ca="1" si="8"/>
        <v>-0.18658683677817056</v>
      </c>
      <c r="F44" s="13">
        <f t="shared" ref="F44:F50" ca="1" si="11">E44^2</f>
        <v>3.481464765888366E-2</v>
      </c>
    </row>
    <row r="45" spans="1:15" x14ac:dyDescent="0.25">
      <c r="A45" s="13">
        <f t="shared" ca="1" si="9"/>
        <v>0.4039494497522152</v>
      </c>
      <c r="B45" s="30">
        <f t="shared" ref="B45:B50" ca="1" si="12">OFFSET($F$4,0,ROW(A3)-1)</f>
        <v>6.1583273935066636E-2</v>
      </c>
      <c r="C45" s="11">
        <f t="shared" ca="1" si="10"/>
        <v>0.27005589169957661</v>
      </c>
      <c r="D45" s="14">
        <f t="shared" ref="D45:D50" ca="1" si="13">OFFSET($F$8,0,ROW(A3)-1)</f>
        <v>0</v>
      </c>
      <c r="E45" s="13">
        <f ca="1">IFERROR(C45-D45,0)</f>
        <v>0.27005589169957661</v>
      </c>
      <c r="F45" s="13">
        <f t="shared" ca="1" si="11"/>
        <v>7.2930184641653448E-2</v>
      </c>
    </row>
    <row r="46" spans="1:15" x14ac:dyDescent="0.25">
      <c r="A46" s="13">
        <f t="shared" ca="1" si="9"/>
        <v>0.4039494497522152</v>
      </c>
      <c r="B46" s="30">
        <f t="shared" ca="1" si="12"/>
        <v>8.5848493535748124E-2</v>
      </c>
      <c r="C46" s="11">
        <f t="shared" ca="1" si="10"/>
        <v>0.30532856959504051</v>
      </c>
      <c r="D46" s="14">
        <f t="shared" ca="1" si="13"/>
        <v>0.16666666666666666</v>
      </c>
      <c r="E46" s="13">
        <f t="shared" ref="E46:E106" ca="1" si="14">IFERROR(C46-D46,0)</f>
        <v>0.13866190292837385</v>
      </c>
      <c r="F46" s="13">
        <f t="shared" ca="1" si="11"/>
        <v>1.9227123323717774E-2</v>
      </c>
    </row>
    <row r="47" spans="1:15" x14ac:dyDescent="0.25">
      <c r="A47" s="13">
        <f t="shared" ca="1" si="9"/>
        <v>0.4039494497522152</v>
      </c>
      <c r="B47" s="30">
        <f t="shared" ca="1" si="12"/>
        <v>0.11399665047551526</v>
      </c>
      <c r="C47" s="11">
        <f t="shared" ca="1" si="10"/>
        <v>0.34624560597164467</v>
      </c>
      <c r="D47" s="14">
        <f t="shared" ca="1" si="13"/>
        <v>8.3333333333333329E-2</v>
      </c>
      <c r="E47" s="13">
        <f t="shared" ca="1" si="14"/>
        <v>0.26291227263831135</v>
      </c>
      <c r="F47" s="13">
        <f t="shared" ca="1" si="11"/>
        <v>6.9122863103841761E-2</v>
      </c>
    </row>
    <row r="48" spans="1:15" x14ac:dyDescent="0.25">
      <c r="A48" s="13">
        <f t="shared" ca="1" si="9"/>
        <v>0.4039494497522152</v>
      </c>
      <c r="B48" s="30">
        <f t="shared" ca="1" si="12"/>
        <v>0.14412718978499217</v>
      </c>
      <c r="C48" s="11">
        <f t="shared" ca="1" si="10"/>
        <v>0.3900442950158578</v>
      </c>
      <c r="D48" s="14">
        <f t="shared" ca="1" si="13"/>
        <v>0</v>
      </c>
      <c r="E48" s="13">
        <f t="shared" ca="1" si="14"/>
        <v>0.3900442950158578</v>
      </c>
      <c r="F48" s="13">
        <f t="shared" ca="1" si="11"/>
        <v>0.15213455207441751</v>
      </c>
    </row>
    <row r="49" spans="1:16" x14ac:dyDescent="0.25">
      <c r="A49" s="13">
        <f t="shared" ca="1" si="9"/>
        <v>0.4039494497522152</v>
      </c>
      <c r="B49" s="30">
        <f t="shared" ca="1" si="12"/>
        <v>0.18164747268895695</v>
      </c>
      <c r="C49" s="11">
        <f t="shared" ca="1" si="10"/>
        <v>0.44458494518088087</v>
      </c>
      <c r="D49" s="14">
        <f t="shared" ca="1" si="13"/>
        <v>0.125</v>
      </c>
      <c r="E49" s="13">
        <f t="shared" ca="1" si="14"/>
        <v>0.31958494518088087</v>
      </c>
      <c r="F49" s="13">
        <f t="shared" ca="1" si="11"/>
        <v>0.10213453718626664</v>
      </c>
    </row>
    <row r="50" spans="1:16" x14ac:dyDescent="0.25">
      <c r="A50" s="13">
        <f t="shared" ca="1" si="9"/>
        <v>0.4039494497522152</v>
      </c>
      <c r="B50" s="30">
        <f t="shared" ca="1" si="12"/>
        <v>0.25143223972474288</v>
      </c>
      <c r="C50" s="11">
        <f t="shared" ca="1" si="10"/>
        <v>0.54602625295269003</v>
      </c>
      <c r="D50" s="14">
        <f t="shared" ca="1" si="13"/>
        <v>0.625</v>
      </c>
      <c r="E50" s="13">
        <f t="shared" ca="1" si="14"/>
        <v>-7.8973747047309972E-2</v>
      </c>
      <c r="F50" s="13">
        <f t="shared" ca="1" si="11"/>
        <v>6.2368527226925007E-3</v>
      </c>
    </row>
    <row r="51" spans="1:16" x14ac:dyDescent="0.25">
      <c r="A51" s="13">
        <f ca="1">D$10</f>
        <v>0.73270912394388954</v>
      </c>
      <c r="B51" s="30">
        <v>1.1606717838905437E-2</v>
      </c>
      <c r="C51" s="11">
        <f ca="1">A51*$A$40+B51*$B$40+$C$40</f>
        <v>0.18395145771948979</v>
      </c>
      <c r="D51" s="14">
        <f t="shared" ref="D51:D58" ca="1" si="15">OFFSET($F$12,0,ROW(A1)-1)</f>
        <v>0.5</v>
      </c>
      <c r="E51" s="13">
        <f t="shared" ca="1" si="14"/>
        <v>-0.31604854228051021</v>
      </c>
      <c r="F51" s="13">
        <f ca="1">E51^2</f>
        <v>9.9886681077635459E-2</v>
      </c>
    </row>
    <row r="52" spans="1:16" x14ac:dyDescent="0.25">
      <c r="A52" s="13">
        <f t="shared" ref="A52:A58" ca="1" si="16">D$10</f>
        <v>0.73270912394388954</v>
      </c>
      <c r="B52" s="30">
        <v>3.9815214318135353E-2</v>
      </c>
      <c r="C52" s="11">
        <f t="shared" ref="C52:C58" ca="1" si="17">A52*$A$40+B52*$B$40+$C$40</f>
        <v>0.22495620552730525</v>
      </c>
      <c r="D52" s="14">
        <f t="shared" ca="1" si="15"/>
        <v>0</v>
      </c>
      <c r="E52" s="13">
        <f t="shared" ca="1" si="14"/>
        <v>0.22495620552730525</v>
      </c>
      <c r="F52" s="13">
        <f t="shared" ref="F52:F58" ca="1" si="18">E52^2</f>
        <v>5.0605294405243202E-2</v>
      </c>
    </row>
    <row r="53" spans="1:16" x14ac:dyDescent="0.25">
      <c r="A53" s="13">
        <f t="shared" ca="1" si="16"/>
        <v>0.73270912394388954</v>
      </c>
      <c r="B53" s="30">
        <v>6.1583273935066636E-2</v>
      </c>
      <c r="C53" s="11">
        <f t="shared" ca="1" si="17"/>
        <v>0.2565989340050524</v>
      </c>
      <c r="D53" s="14">
        <f t="shared" ca="1" si="15"/>
        <v>0.1</v>
      </c>
      <c r="E53" s="13">
        <f t="shared" ca="1" si="14"/>
        <v>0.1565989340050524</v>
      </c>
      <c r="F53" s="13">
        <f t="shared" ca="1" si="18"/>
        <v>2.4523226131518756E-2</v>
      </c>
      <c r="H53" t="s">
        <v>97</v>
      </c>
      <c r="I53"/>
      <c r="J53"/>
      <c r="K53"/>
      <c r="L53"/>
      <c r="M53"/>
      <c r="N53"/>
      <c r="O53"/>
      <c r="P53"/>
    </row>
    <row r="54" spans="1:16" ht="15.75" thickBot="1" x14ac:dyDescent="0.3">
      <c r="A54" s="13">
        <f t="shared" ca="1" si="16"/>
        <v>0.73270912394388954</v>
      </c>
      <c r="B54" s="30">
        <v>8.5848493535748124E-2</v>
      </c>
      <c r="C54" s="11">
        <f t="shared" ca="1" si="17"/>
        <v>0.29187161190051636</v>
      </c>
      <c r="D54" s="14">
        <f t="shared" ca="1" si="15"/>
        <v>0.1111111111111111</v>
      </c>
      <c r="E54" s="13">
        <f t="shared" ca="1" si="14"/>
        <v>0.18076050078940525</v>
      </c>
      <c r="F54" s="13">
        <f t="shared" ca="1" si="18"/>
        <v>3.2674358645636579E-2</v>
      </c>
      <c r="H54"/>
      <c r="I54"/>
      <c r="J54"/>
      <c r="K54"/>
      <c r="L54"/>
      <c r="M54"/>
      <c r="N54"/>
      <c r="O54"/>
      <c r="P54"/>
    </row>
    <row r="55" spans="1:16" x14ac:dyDescent="0.25">
      <c r="A55" s="13">
        <f t="shared" ca="1" si="16"/>
        <v>0.73270912394388954</v>
      </c>
      <c r="B55" s="30">
        <v>0.11399665047551526</v>
      </c>
      <c r="C55" s="11">
        <f t="shared" ca="1" si="17"/>
        <v>0.33278864827712051</v>
      </c>
      <c r="D55" s="14">
        <f t="shared" ca="1" si="15"/>
        <v>0.2857142857142857</v>
      </c>
      <c r="E55" s="13">
        <f t="shared" ca="1" si="14"/>
        <v>4.7074362562834815E-2</v>
      </c>
      <c r="F55" s="13">
        <f t="shared" ca="1" si="18"/>
        <v>2.2159956106972238E-3</v>
      </c>
      <c r="H55" s="20" t="s">
        <v>98</v>
      </c>
      <c r="I55" s="20"/>
      <c r="J55"/>
      <c r="K55"/>
      <c r="L55"/>
      <c r="M55"/>
      <c r="N55"/>
      <c r="O55"/>
      <c r="P55"/>
    </row>
    <row r="56" spans="1:16" x14ac:dyDescent="0.25">
      <c r="A56" s="13">
        <f t="shared" ca="1" si="16"/>
        <v>0.73270912394388954</v>
      </c>
      <c r="B56" s="30">
        <v>0.14412718978499217</v>
      </c>
      <c r="C56" s="11">
        <f t="shared" ca="1" si="17"/>
        <v>0.37658733732133365</v>
      </c>
      <c r="D56" s="14">
        <f t="shared" ca="1" si="15"/>
        <v>0.66666666666666663</v>
      </c>
      <c r="E56" s="13">
        <f t="shared" ca="1" si="14"/>
        <v>-0.29007932934533298</v>
      </c>
      <c r="F56" s="13">
        <f t="shared" ca="1" si="18"/>
        <v>8.4146017313438154E-2</v>
      </c>
      <c r="H56" s="17" t="s">
        <v>99</v>
      </c>
      <c r="I56" s="17">
        <v>0.56031522348993024</v>
      </c>
      <c r="J56"/>
      <c r="K56"/>
      <c r="L56"/>
      <c r="M56"/>
      <c r="N56"/>
      <c r="O56"/>
      <c r="P56"/>
    </row>
    <row r="57" spans="1:16" x14ac:dyDescent="0.25">
      <c r="A57" s="13">
        <f t="shared" ca="1" si="16"/>
        <v>0.73270912394388954</v>
      </c>
      <c r="B57" s="30">
        <v>0.18164747268895695</v>
      </c>
      <c r="C57" s="11">
        <f t="shared" ca="1" si="17"/>
        <v>0.43112798748635672</v>
      </c>
      <c r="D57" s="14">
        <f t="shared" ca="1" si="15"/>
        <v>0.6</v>
      </c>
      <c r="E57" s="13">
        <f t="shared" ca="1" si="14"/>
        <v>-0.16887201251364325</v>
      </c>
      <c r="F57" s="13">
        <f t="shared" ca="1" si="18"/>
        <v>2.8517756610408083E-2</v>
      </c>
      <c r="H57" s="17" t="s">
        <v>100</v>
      </c>
      <c r="I57" s="17">
        <v>0.31395314967457044</v>
      </c>
      <c r="J57"/>
      <c r="K57"/>
      <c r="L57"/>
      <c r="M57"/>
      <c r="N57"/>
      <c r="O57"/>
      <c r="P57"/>
    </row>
    <row r="58" spans="1:16" x14ac:dyDescent="0.25">
      <c r="A58" s="13">
        <f t="shared" ca="1" si="16"/>
        <v>0.73270912394388954</v>
      </c>
      <c r="B58" s="30">
        <v>0.25143223972474288</v>
      </c>
      <c r="C58" s="11">
        <f t="shared" ca="1" si="17"/>
        <v>0.53256929525816588</v>
      </c>
      <c r="D58" s="14">
        <f t="shared" ca="1" si="15"/>
        <v>0.63636363636363635</v>
      </c>
      <c r="E58" s="13">
        <f t="shared" ca="1" si="14"/>
        <v>-0.10379434110547048</v>
      </c>
      <c r="F58" s="13">
        <f t="shared" ca="1" si="18"/>
        <v>1.0773265245518759E-2</v>
      </c>
      <c r="H58" s="17" t="s">
        <v>101</v>
      </c>
      <c r="I58" s="17">
        <v>0.2914598103196383</v>
      </c>
      <c r="J58"/>
      <c r="K58"/>
      <c r="L58"/>
      <c r="M58"/>
      <c r="N58"/>
      <c r="O58"/>
      <c r="P58"/>
    </row>
    <row r="59" spans="1:16" x14ac:dyDescent="0.25">
      <c r="A59" s="13">
        <f ca="1">D$14</f>
        <v>1.4040950746170748</v>
      </c>
      <c r="B59" s="30">
        <v>1.1606717838905437E-2</v>
      </c>
      <c r="C59" s="11">
        <f ca="1">A59*$A$40+B59*$B$40+$C$40</f>
        <v>0.1564699475339083</v>
      </c>
      <c r="D59" s="14">
        <f t="shared" ref="D59:D66" ca="1" si="19">OFFSET($F$16,0,ROW(A1)-1)</f>
        <v>0.5</v>
      </c>
      <c r="E59" s="13">
        <f t="shared" ca="1" si="14"/>
        <v>-0.3435300524660917</v>
      </c>
      <c r="F59" s="13">
        <f ca="1">E59^2</f>
        <v>0.11801289694735571</v>
      </c>
      <c r="H59" s="17" t="s">
        <v>102</v>
      </c>
      <c r="I59" s="17">
        <v>0.22328042103687046</v>
      </c>
      <c r="J59"/>
      <c r="K59"/>
      <c r="L59"/>
      <c r="M59"/>
      <c r="N59"/>
      <c r="O59"/>
      <c r="P59"/>
    </row>
    <row r="60" spans="1:16" ht="15.75" thickBot="1" x14ac:dyDescent="0.3">
      <c r="A60" s="13">
        <f t="shared" ref="A60:A66" ca="1" si="20">D$14</f>
        <v>1.4040950746170748</v>
      </c>
      <c r="B60" s="30">
        <v>3.9815214318135353E-2</v>
      </c>
      <c r="C60" s="11">
        <f t="shared" ref="C60:C66" ca="1" si="21">A60*$A$40+B60*$B$40+$C$40</f>
        <v>0.19747469534172377</v>
      </c>
      <c r="D60" s="14">
        <f t="shared" ca="1" si="19"/>
        <v>1</v>
      </c>
      <c r="E60" s="13">
        <f t="shared" ca="1" si="14"/>
        <v>-0.80252530465827621</v>
      </c>
      <c r="F60" s="13">
        <f t="shared" ref="F60:F66" ca="1" si="22">E60^2</f>
        <v>0.64404686461685901</v>
      </c>
      <c r="H60" s="18" t="s">
        <v>103</v>
      </c>
      <c r="I60" s="18">
        <v>64</v>
      </c>
      <c r="J60"/>
      <c r="K60"/>
      <c r="L60"/>
      <c r="M60"/>
      <c r="N60"/>
      <c r="O60"/>
      <c r="P60"/>
    </row>
    <row r="61" spans="1:16" x14ac:dyDescent="0.25">
      <c r="A61" s="13">
        <f t="shared" ca="1" si="20"/>
        <v>1.4040950746170748</v>
      </c>
      <c r="B61" s="30">
        <v>6.1583273935066636E-2</v>
      </c>
      <c r="C61" s="11">
        <f t="shared" ca="1" si="21"/>
        <v>0.22911742381947092</v>
      </c>
      <c r="D61" s="14">
        <f t="shared" ca="1" si="19"/>
        <v>0</v>
      </c>
      <c r="E61" s="13">
        <f t="shared" ca="1" si="14"/>
        <v>0.22911742381947092</v>
      </c>
      <c r="F61" s="13">
        <f t="shared" ca="1" si="22"/>
        <v>5.249479389767106E-2</v>
      </c>
      <c r="H61"/>
      <c r="I61"/>
      <c r="J61"/>
      <c r="K61"/>
      <c r="L61"/>
      <c r="M61"/>
      <c r="N61"/>
      <c r="O61"/>
      <c r="P61"/>
    </row>
    <row r="62" spans="1:16" ht="15.75" thickBot="1" x14ac:dyDescent="0.3">
      <c r="A62" s="13">
        <f t="shared" ca="1" si="20"/>
        <v>1.4040950746170748</v>
      </c>
      <c r="B62" s="30">
        <v>8.5848493535748124E-2</v>
      </c>
      <c r="C62" s="11">
        <f t="shared" ca="1" si="21"/>
        <v>0.26439010171493482</v>
      </c>
      <c r="D62" s="14">
        <f t="shared" ca="1" si="19"/>
        <v>0.25</v>
      </c>
      <c r="E62" s="13">
        <f t="shared" ca="1" si="14"/>
        <v>1.4390101714934822E-2</v>
      </c>
      <c r="F62" s="13">
        <f t="shared" ca="1" si="22"/>
        <v>2.070750273661701E-4</v>
      </c>
      <c r="H62" t="s">
        <v>104</v>
      </c>
      <c r="I62"/>
      <c r="J62"/>
      <c r="K62"/>
      <c r="L62"/>
      <c r="M62"/>
      <c r="N62"/>
      <c r="O62"/>
      <c r="P62"/>
    </row>
    <row r="63" spans="1:16" x14ac:dyDescent="0.25">
      <c r="A63" s="13">
        <f t="shared" ca="1" si="20"/>
        <v>1.4040950746170748</v>
      </c>
      <c r="B63" s="30">
        <v>0.11399665047551526</v>
      </c>
      <c r="C63" s="11">
        <f t="shared" ca="1" si="21"/>
        <v>0.30530713809153903</v>
      </c>
      <c r="D63" s="14">
        <f t="shared" ca="1" si="19"/>
        <v>0.22222222222222221</v>
      </c>
      <c r="E63" s="13">
        <f t="shared" ca="1" si="14"/>
        <v>8.3084915869316822E-2</v>
      </c>
      <c r="F63" s="13">
        <f t="shared" ca="1" si="22"/>
        <v>6.9031032450114545E-3</v>
      </c>
      <c r="H63" s="19"/>
      <c r="I63" s="19" t="s">
        <v>108</v>
      </c>
      <c r="J63" s="19" t="s">
        <v>109</v>
      </c>
      <c r="K63" s="19" t="s">
        <v>110</v>
      </c>
      <c r="L63" s="19" t="s">
        <v>111</v>
      </c>
      <c r="M63" s="19" t="s">
        <v>112</v>
      </c>
      <c r="N63"/>
      <c r="O63"/>
      <c r="P63"/>
    </row>
    <row r="64" spans="1:16" x14ac:dyDescent="0.25">
      <c r="A64" s="13">
        <f t="shared" ca="1" si="20"/>
        <v>1.4040950746170748</v>
      </c>
      <c r="B64" s="30">
        <v>0.14412718978499217</v>
      </c>
      <c r="C64" s="11">
        <f t="shared" ca="1" si="21"/>
        <v>0.34910582713575211</v>
      </c>
      <c r="D64" s="14">
        <f t="shared" ca="1" si="19"/>
        <v>0.23076923076923078</v>
      </c>
      <c r="E64" s="13">
        <f t="shared" ca="1" si="14"/>
        <v>0.11833659636652133</v>
      </c>
      <c r="F64" s="13">
        <f t="shared" ca="1" si="22"/>
        <v>1.4003550039612988E-2</v>
      </c>
      <c r="H64" s="17" t="s">
        <v>105</v>
      </c>
      <c r="I64" s="17">
        <v>2</v>
      </c>
      <c r="J64" s="17">
        <v>1.3916889836068358</v>
      </c>
      <c r="K64" s="17">
        <v>0.6958444918034179</v>
      </c>
      <c r="L64" s="17">
        <v>13.957605170160289</v>
      </c>
      <c r="M64" s="17">
        <v>1.0204462443122106E-5</v>
      </c>
      <c r="N64"/>
      <c r="O64"/>
      <c r="P64"/>
    </row>
    <row r="65" spans="1:16" x14ac:dyDescent="0.25">
      <c r="A65" s="13">
        <f t="shared" ca="1" si="20"/>
        <v>1.4040950746170748</v>
      </c>
      <c r="B65" s="30">
        <v>0.18164747268895695</v>
      </c>
      <c r="C65" s="11">
        <f t="shared" ca="1" si="21"/>
        <v>0.40364647730077524</v>
      </c>
      <c r="D65" s="14">
        <f t="shared" ca="1" si="19"/>
        <v>0.5</v>
      </c>
      <c r="E65" s="13">
        <f t="shared" ca="1" si="14"/>
        <v>-9.6353522699224758E-2</v>
      </c>
      <c r="F65" s="13">
        <f t="shared" ca="1" si="22"/>
        <v>9.2840013365500205E-3</v>
      </c>
      <c r="H65" s="17" t="s">
        <v>106</v>
      </c>
      <c r="I65" s="17">
        <v>61</v>
      </c>
      <c r="J65" s="17">
        <v>3.0411029315225311</v>
      </c>
      <c r="K65" s="17">
        <v>4.9854146418402148E-2</v>
      </c>
      <c r="L65" s="17"/>
      <c r="M65" s="17"/>
      <c r="N65"/>
      <c r="O65"/>
      <c r="P65"/>
    </row>
    <row r="66" spans="1:16" ht="15.75" thickBot="1" x14ac:dyDescent="0.3">
      <c r="A66" s="13">
        <f t="shared" ca="1" si="20"/>
        <v>1.4040950746170748</v>
      </c>
      <c r="B66" s="30">
        <v>0.25143223972474288</v>
      </c>
      <c r="C66" s="11">
        <f t="shared" ca="1" si="21"/>
        <v>0.50508778507258434</v>
      </c>
      <c r="D66" s="14">
        <f t="shared" ca="1" si="19"/>
        <v>0.42857142857142855</v>
      </c>
      <c r="E66" s="13">
        <f t="shared" ca="1" si="14"/>
        <v>7.6516356501155791E-2</v>
      </c>
      <c r="F66" s="13">
        <f t="shared" ca="1" si="22"/>
        <v>5.8547528122119665E-3</v>
      </c>
      <c r="H66" s="18" t="s">
        <v>107</v>
      </c>
      <c r="I66" s="18">
        <v>63</v>
      </c>
      <c r="J66" s="18">
        <v>4.4327919151293669</v>
      </c>
      <c r="K66" s="18"/>
      <c r="L66" s="18"/>
      <c r="M66" s="18"/>
      <c r="N66"/>
      <c r="O66"/>
      <c r="P66"/>
    </row>
    <row r="67" spans="1:16" ht="15.75" thickBot="1" x14ac:dyDescent="0.3">
      <c r="A67" s="13">
        <f ca="1">D$18</f>
        <v>2.0683690071427412</v>
      </c>
      <c r="B67" s="30">
        <v>1.1606717838905437E-2</v>
      </c>
      <c r="C67" s="11">
        <f ca="1">A67*$A$40+B67*$B$40+$C$40</f>
        <v>0.1292795500815693</v>
      </c>
      <c r="D67" s="31">
        <v>0.25</v>
      </c>
      <c r="E67" s="13">
        <f t="shared" ca="1" si="14"/>
        <v>-0.1207204499184307</v>
      </c>
      <c r="F67" s="13">
        <f ca="1">E67^2</f>
        <v>1.4573427028508334E-2</v>
      </c>
      <c r="H67"/>
      <c r="I67"/>
      <c r="J67"/>
      <c r="K67"/>
      <c r="L67"/>
      <c r="M67"/>
      <c r="N67"/>
      <c r="O67"/>
      <c r="P67"/>
    </row>
    <row r="68" spans="1:16" x14ac:dyDescent="0.25">
      <c r="A68" s="13">
        <f t="shared" ref="A68:A74" ca="1" si="23">D$18</f>
        <v>2.0683690071427412</v>
      </c>
      <c r="B68" s="30">
        <v>3.9815214318135353E-2</v>
      </c>
      <c r="C68" s="11">
        <f t="shared" ref="C68:C74" ca="1" si="24">A68*$A$40+B68*$B$40+$C$40</f>
        <v>0.17028429788938476</v>
      </c>
      <c r="D68" s="14">
        <f t="shared" ref="D68:D74" ca="1" si="25">OFFSET($F$20,0,ROW(A2)-1)</f>
        <v>0.5</v>
      </c>
      <c r="E68" s="13">
        <f t="shared" ca="1" si="14"/>
        <v>-0.32971570211061524</v>
      </c>
      <c r="F68" s="13">
        <f t="shared" ref="F68:F74" ca="1" si="26">E68^2</f>
        <v>0.10871244421829597</v>
      </c>
      <c r="H68" s="19"/>
      <c r="I68" s="19" t="s">
        <v>113</v>
      </c>
      <c r="J68" s="19" t="s">
        <v>102</v>
      </c>
      <c r="K68" s="19" t="s">
        <v>114</v>
      </c>
      <c r="L68" s="19" t="s">
        <v>115</v>
      </c>
      <c r="M68" s="19" t="s">
        <v>116</v>
      </c>
      <c r="N68" s="19" t="s">
        <v>117</v>
      </c>
      <c r="O68" s="19" t="s">
        <v>118</v>
      </c>
      <c r="P68" s="19" t="s">
        <v>119</v>
      </c>
    </row>
    <row r="69" spans="1:16" x14ac:dyDescent="0.25">
      <c r="A69" s="13">
        <f t="shared" ca="1" si="23"/>
        <v>2.0683690071427412</v>
      </c>
      <c r="B69" s="30">
        <v>6.1583273935066636E-2</v>
      </c>
      <c r="C69" s="11">
        <f t="shared" ca="1" si="24"/>
        <v>0.20192702636713195</v>
      </c>
      <c r="D69" s="14">
        <f t="shared" ca="1" si="25"/>
        <v>0</v>
      </c>
      <c r="E69" s="13">
        <f t="shared" ca="1" si="14"/>
        <v>0.20192702636713195</v>
      </c>
      <c r="F69" s="13">
        <f t="shared" ca="1" si="26"/>
        <v>4.0774523977472402E-2</v>
      </c>
      <c r="H69" s="17" t="s">
        <v>96</v>
      </c>
      <c r="I69" s="17">
        <v>0.1970711930931339</v>
      </c>
      <c r="J69" s="17">
        <v>6.3118297483299363E-2</v>
      </c>
      <c r="K69" s="17">
        <v>3.1222514065002702</v>
      </c>
      <c r="L69" s="17">
        <v>2.7433457944339348E-3</v>
      </c>
      <c r="M69" s="17">
        <v>7.0858356800801686E-2</v>
      </c>
      <c r="N69" s="17">
        <v>0.32328402938546608</v>
      </c>
      <c r="O69" s="17">
        <v>7.0858356800801686E-2</v>
      </c>
      <c r="P69" s="17">
        <v>0.32328402938546608</v>
      </c>
    </row>
    <row r="70" spans="1:16" x14ac:dyDescent="0.25">
      <c r="A70" s="13">
        <f t="shared" ca="1" si="23"/>
        <v>2.0683690071427412</v>
      </c>
      <c r="B70" s="30">
        <v>8.5848493535748124E-2</v>
      </c>
      <c r="C70" s="11">
        <f t="shared" ca="1" si="24"/>
        <v>0.23719970426259585</v>
      </c>
      <c r="D70" s="14">
        <f t="shared" ca="1" si="25"/>
        <v>0.1</v>
      </c>
      <c r="E70" s="13">
        <f t="shared" ca="1" si="14"/>
        <v>0.13719970426259584</v>
      </c>
      <c r="F70" s="13">
        <f t="shared" ca="1" si="26"/>
        <v>1.8823758849743757E-2</v>
      </c>
      <c r="H70" s="17" t="s">
        <v>120</v>
      </c>
      <c r="I70" s="17">
        <v>-4.0932507089292428E-2</v>
      </c>
      <c r="J70" s="17">
        <v>1.1330675347226942E-2</v>
      </c>
      <c r="K70" s="17">
        <v>-3.612539044224774</v>
      </c>
      <c r="L70" s="17">
        <v>6.1459044118907045E-4</v>
      </c>
      <c r="M70" s="17">
        <v>-6.3589592747528151E-2</v>
      </c>
      <c r="N70" s="17">
        <v>-1.8275421431056697E-2</v>
      </c>
      <c r="O70" s="17">
        <v>-6.3589592747528151E-2</v>
      </c>
      <c r="P70" s="17">
        <v>-1.8275421431056697E-2</v>
      </c>
    </row>
    <row r="71" spans="1:16" ht="15.75" thickBot="1" x14ac:dyDescent="0.3">
      <c r="A71" s="13">
        <f t="shared" ca="1" si="23"/>
        <v>2.0683690071427412</v>
      </c>
      <c r="B71" s="30">
        <v>0.11399665047551526</v>
      </c>
      <c r="C71" s="11">
        <f t="shared" ca="1" si="24"/>
        <v>0.27811674063920006</v>
      </c>
      <c r="D71" s="14">
        <f t="shared" ca="1" si="25"/>
        <v>9.0909090909090912E-2</v>
      </c>
      <c r="E71" s="13">
        <f t="shared" ca="1" si="14"/>
        <v>0.18720764973010914</v>
      </c>
      <c r="F71" s="13">
        <f t="shared" ca="1" si="26"/>
        <v>3.5046704117471232E-2</v>
      </c>
      <c r="H71" s="18" t="s">
        <v>121</v>
      </c>
      <c r="I71" s="18">
        <v>1.4536311014664498</v>
      </c>
      <c r="J71" s="18">
        <v>0.37702928145221232</v>
      </c>
      <c r="K71" s="18">
        <v>3.8554859608449128</v>
      </c>
      <c r="L71" s="18">
        <v>2.8051964931902012E-4</v>
      </c>
      <c r="M71" s="18">
        <v>0.69971445804091059</v>
      </c>
      <c r="N71" s="18">
        <v>2.2075477448919889</v>
      </c>
      <c r="O71" s="18">
        <v>0.69971445804091059</v>
      </c>
      <c r="P71" s="18">
        <v>2.2075477448919889</v>
      </c>
    </row>
    <row r="72" spans="1:16" x14ac:dyDescent="0.25">
      <c r="A72" s="13">
        <f t="shared" ca="1" si="23"/>
        <v>2.0683690071427412</v>
      </c>
      <c r="B72" s="30">
        <v>0.14412718978499217</v>
      </c>
      <c r="C72" s="11">
        <f t="shared" ca="1" si="24"/>
        <v>0.32191542968341313</v>
      </c>
      <c r="D72" s="14">
        <f t="shared" ca="1" si="25"/>
        <v>0.2</v>
      </c>
      <c r="E72" s="13">
        <f t="shared" ca="1" si="14"/>
        <v>0.12191542968341312</v>
      </c>
      <c r="F72" s="13">
        <f t="shared" ca="1" si="26"/>
        <v>1.4863371994891249E-2</v>
      </c>
      <c r="H72"/>
      <c r="I72"/>
      <c r="J72"/>
      <c r="K72"/>
      <c r="L72"/>
      <c r="M72"/>
      <c r="N72"/>
      <c r="O72"/>
      <c r="P72"/>
    </row>
    <row r="73" spans="1:16" x14ac:dyDescent="0.25">
      <c r="A73" s="13">
        <f t="shared" ca="1" si="23"/>
        <v>2.0683690071427412</v>
      </c>
      <c r="B73" s="30">
        <v>0.18164747268895695</v>
      </c>
      <c r="C73" s="11">
        <f t="shared" ca="1" si="24"/>
        <v>0.37645607984843621</v>
      </c>
      <c r="D73" s="14">
        <f t="shared" ca="1" si="25"/>
        <v>0.54545454545454541</v>
      </c>
      <c r="E73" s="13">
        <f t="shared" ca="1" si="14"/>
        <v>-0.1689984656061092</v>
      </c>
      <c r="F73" s="13">
        <f t="shared" ca="1" si="26"/>
        <v>2.8560481377219275E-2</v>
      </c>
      <c r="H73"/>
      <c r="I73"/>
      <c r="J73"/>
      <c r="K73"/>
      <c r="L73"/>
      <c r="M73"/>
      <c r="N73"/>
      <c r="O73"/>
      <c r="P73"/>
    </row>
    <row r="74" spans="1:16" x14ac:dyDescent="0.25">
      <c r="A74" s="13">
        <f t="shared" ca="1" si="23"/>
        <v>2.0683690071427412</v>
      </c>
      <c r="B74" s="30">
        <v>0.25143223972474288</v>
      </c>
      <c r="C74" s="11">
        <f t="shared" ca="1" si="24"/>
        <v>0.47789738762024536</v>
      </c>
      <c r="D74" s="14">
        <f t="shared" ca="1" si="25"/>
        <v>0.76923076923076927</v>
      </c>
      <c r="E74" s="13">
        <f t="shared" ca="1" si="14"/>
        <v>-0.29133338161052391</v>
      </c>
      <c r="F74" s="13">
        <f t="shared" ca="1" si="26"/>
        <v>8.4875139240623149E-2</v>
      </c>
      <c r="H74"/>
      <c r="I74"/>
      <c r="J74"/>
      <c r="K74"/>
      <c r="L74"/>
      <c r="M74"/>
      <c r="N74"/>
      <c r="O74"/>
      <c r="P74"/>
    </row>
    <row r="75" spans="1:16" x14ac:dyDescent="0.25">
      <c r="A75" s="13">
        <f ca="1">D$22</f>
        <v>3.4557047379094961</v>
      </c>
      <c r="B75" s="30">
        <v>1.1606717838905437E-2</v>
      </c>
      <c r="C75" s="11">
        <f ca="1">A75*$A$40+B75*$B$40+$C$40</f>
        <v>7.2492420446730432E-2</v>
      </c>
      <c r="D75" s="14">
        <f t="shared" ref="D75:D82" ca="1" si="27">OFFSET($F$24,0,ROW(A1)-1)</f>
        <v>0</v>
      </c>
      <c r="E75" s="13">
        <f t="shared" ca="1" si="14"/>
        <v>7.2492420446730432E-2</v>
      </c>
      <c r="F75" s="13">
        <f ca="1">E75^2</f>
        <v>5.2551510222255404E-3</v>
      </c>
    </row>
    <row r="76" spans="1:16" x14ac:dyDescent="0.25">
      <c r="A76" s="13">
        <f t="shared" ref="A76:A82" ca="1" si="28">D$22</f>
        <v>3.4557047379094961</v>
      </c>
      <c r="B76" s="30">
        <v>3.9815214318135353E-2</v>
      </c>
      <c r="C76" s="11">
        <f t="shared" ref="C76:C82" ca="1" si="29">A76*$A$40+B76*$B$40+$C$40</f>
        <v>0.11349716825454588</v>
      </c>
      <c r="D76" s="14">
        <f t="shared" ca="1" si="27"/>
        <v>0</v>
      </c>
      <c r="E76" s="13">
        <f t="shared" ca="1" si="14"/>
        <v>0.11349716825454588</v>
      </c>
      <c r="F76" s="13">
        <f t="shared" ref="F76:F82" ca="1" si="30">E76^2</f>
        <v>1.2881607201800697E-2</v>
      </c>
    </row>
    <row r="77" spans="1:16" x14ac:dyDescent="0.25">
      <c r="A77" s="13">
        <f t="shared" ca="1" si="28"/>
        <v>3.4557047379094961</v>
      </c>
      <c r="B77" s="30">
        <v>6.1583273935066636E-2</v>
      </c>
      <c r="C77" s="11">
        <f t="shared" ca="1" si="29"/>
        <v>0.14513989673229305</v>
      </c>
      <c r="D77" s="14">
        <f t="shared" ca="1" si="27"/>
        <v>0</v>
      </c>
      <c r="E77" s="13">
        <f t="shared" ca="1" si="14"/>
        <v>0.14513989673229305</v>
      </c>
      <c r="F77" s="13">
        <f t="shared" ca="1" si="30"/>
        <v>2.1065589623460692E-2</v>
      </c>
    </row>
    <row r="78" spans="1:16" x14ac:dyDescent="0.25">
      <c r="A78" s="13">
        <f t="shared" ca="1" si="28"/>
        <v>3.4557047379094961</v>
      </c>
      <c r="B78" s="30">
        <v>8.5848493535748124E-2</v>
      </c>
      <c r="C78" s="11">
        <f t="shared" ca="1" si="29"/>
        <v>0.18041257462775695</v>
      </c>
      <c r="D78" s="14">
        <f t="shared" ca="1" si="27"/>
        <v>0</v>
      </c>
      <c r="E78" s="13">
        <f t="shared" ca="1" si="14"/>
        <v>0.18041257462775695</v>
      </c>
      <c r="F78" s="13">
        <f t="shared" ca="1" si="30"/>
        <v>3.2548697083815969E-2</v>
      </c>
    </row>
    <row r="79" spans="1:16" x14ac:dyDescent="0.25">
      <c r="A79" s="13">
        <f t="shared" ca="1" si="28"/>
        <v>3.4557047379094961</v>
      </c>
      <c r="B79" s="30">
        <v>0.11399665047551526</v>
      </c>
      <c r="C79" s="11">
        <f t="shared" ca="1" si="29"/>
        <v>0.22132961100436116</v>
      </c>
      <c r="D79" s="14">
        <f t="shared" ca="1" si="27"/>
        <v>0</v>
      </c>
      <c r="E79" s="13">
        <f t="shared" ca="1" si="14"/>
        <v>0.22132961100436116</v>
      </c>
      <c r="F79" s="13">
        <f t="shared" ca="1" si="30"/>
        <v>4.898679670734183E-2</v>
      </c>
    </row>
    <row r="80" spans="1:16" x14ac:dyDescent="0.25">
      <c r="A80" s="13">
        <f t="shared" ca="1" si="28"/>
        <v>3.4557047379094961</v>
      </c>
      <c r="B80" s="30">
        <v>0.14412718978499217</v>
      </c>
      <c r="C80" s="11">
        <f t="shared" ca="1" si="29"/>
        <v>0.26512830004857424</v>
      </c>
      <c r="D80" s="14">
        <f t="shared" ca="1" si="27"/>
        <v>0.125</v>
      </c>
      <c r="E80" s="13">
        <f t="shared" ca="1" si="14"/>
        <v>0.14012830004857424</v>
      </c>
      <c r="F80" s="13">
        <f t="shared" ca="1" si="30"/>
        <v>1.963594047450325E-2</v>
      </c>
    </row>
    <row r="81" spans="1:6" x14ac:dyDescent="0.25">
      <c r="A81" s="13">
        <f t="shared" ca="1" si="28"/>
        <v>3.4557047379094961</v>
      </c>
      <c r="B81" s="30">
        <v>0.18164747268895695</v>
      </c>
      <c r="C81" s="11">
        <f t="shared" ca="1" si="29"/>
        <v>0.31966895021359737</v>
      </c>
      <c r="D81" s="14">
        <f t="shared" ca="1" si="27"/>
        <v>0.33333333333333331</v>
      </c>
      <c r="E81" s="13">
        <f t="shared" ca="1" si="14"/>
        <v>-1.3664383119735946E-2</v>
      </c>
      <c r="F81" s="13">
        <f t="shared" ca="1" si="30"/>
        <v>1.8671536604292465E-4</v>
      </c>
    </row>
    <row r="82" spans="1:6" x14ac:dyDescent="0.25">
      <c r="A82" s="13">
        <f t="shared" ca="1" si="28"/>
        <v>3.4557047379094961</v>
      </c>
      <c r="B82" s="30">
        <v>0.25143223972474288</v>
      </c>
      <c r="C82" s="11">
        <f t="shared" ca="1" si="29"/>
        <v>0.42111025798540647</v>
      </c>
      <c r="D82" s="14">
        <f t="shared" ca="1" si="27"/>
        <v>0.45454545454545453</v>
      </c>
      <c r="E82" s="13">
        <f t="shared" ca="1" si="14"/>
        <v>-3.3435196560048064E-2</v>
      </c>
      <c r="F82" s="13">
        <f t="shared" ca="1" si="30"/>
        <v>1.1179123690090499E-3</v>
      </c>
    </row>
    <row r="83" spans="1:6" x14ac:dyDescent="0.25">
      <c r="A83" s="13">
        <f ca="1">D$26</f>
        <v>5.2065761628278073</v>
      </c>
      <c r="B83" s="30">
        <v>1.1606717838905437E-2</v>
      </c>
      <c r="C83" s="11">
        <f ca="1">A83*$A$40+B83*$B$40+$C$40</f>
        <v>8.2486343382212612E-4</v>
      </c>
      <c r="D83" s="14">
        <f t="shared" ref="D83:D90" ca="1" si="31">OFFSET($F$28,0,ROW(A1)-1)</f>
        <v>0</v>
      </c>
      <c r="E83" s="13">
        <f t="shared" ca="1" si="14"/>
        <v>8.2486343382212612E-4</v>
      </c>
      <c r="F83" s="13">
        <f ca="1">E83^2</f>
        <v>6.8039968445682901E-7</v>
      </c>
    </row>
    <row r="84" spans="1:6" x14ac:dyDescent="0.25">
      <c r="A84" s="13">
        <f t="shared" ref="A84:A90" ca="1" si="32">D$26</f>
        <v>5.2065761628278073</v>
      </c>
      <c r="B84" s="30">
        <v>3.9815214318135353E-2</v>
      </c>
      <c r="C84" s="11">
        <f t="shared" ref="C84:C90" ca="1" si="33">A84*$A$40+B84*$B$40+$C$40</f>
        <v>4.182961124163756E-2</v>
      </c>
      <c r="D84" s="14">
        <f t="shared" ca="1" si="31"/>
        <v>4.7619047619047616E-2</v>
      </c>
      <c r="E84" s="13">
        <f t="shared" ca="1" si="14"/>
        <v>-5.7894363774100566E-3</v>
      </c>
      <c r="F84" s="13">
        <f t="shared" ref="F84:F90" ca="1" si="34">E84^2</f>
        <v>3.3517573568078881E-5</v>
      </c>
    </row>
    <row r="85" spans="1:6" x14ac:dyDescent="0.25">
      <c r="A85" s="13">
        <f t="shared" ca="1" si="32"/>
        <v>5.2065761628278073</v>
      </c>
      <c r="B85" s="30">
        <v>6.1583273935066636E-2</v>
      </c>
      <c r="C85" s="11">
        <f t="shared" ca="1" si="33"/>
        <v>7.3472339719384744E-2</v>
      </c>
      <c r="D85" s="14">
        <f t="shared" ca="1" si="31"/>
        <v>7.6923076923076927E-2</v>
      </c>
      <c r="E85" s="13">
        <f t="shared" ca="1" si="14"/>
        <v>-3.4507372036921835E-3</v>
      </c>
      <c r="F85" s="13">
        <f t="shared" ca="1" si="34"/>
        <v>1.190758724894535E-5</v>
      </c>
    </row>
    <row r="86" spans="1:6" x14ac:dyDescent="0.25">
      <c r="A86" s="13">
        <f t="shared" ca="1" si="32"/>
        <v>5.2065761628278073</v>
      </c>
      <c r="B86" s="30">
        <v>8.5848493535748124E-2</v>
      </c>
      <c r="C86" s="11">
        <f t="shared" ca="1" si="33"/>
        <v>0.10874501761484866</v>
      </c>
      <c r="D86" s="14">
        <f t="shared" ca="1" si="31"/>
        <v>0</v>
      </c>
      <c r="E86" s="13">
        <f t="shared" ca="1" si="14"/>
        <v>0.10874501761484866</v>
      </c>
      <c r="F86" s="13">
        <f t="shared" ca="1" si="34"/>
        <v>1.1825478856053746E-2</v>
      </c>
    </row>
    <row r="87" spans="1:6" x14ac:dyDescent="0.25">
      <c r="A87" s="13">
        <f t="shared" ca="1" si="32"/>
        <v>5.2065761628278073</v>
      </c>
      <c r="B87" s="30">
        <v>0.11399665047551526</v>
      </c>
      <c r="C87" s="11">
        <f t="shared" ca="1" si="33"/>
        <v>0.14966205399145285</v>
      </c>
      <c r="D87" s="14">
        <f t="shared" ca="1" si="31"/>
        <v>0</v>
      </c>
      <c r="E87" s="13">
        <f t="shared" ca="1" si="14"/>
        <v>0.14966205399145285</v>
      </c>
      <c r="F87" s="13">
        <f t="shared" ca="1" si="34"/>
        <v>2.2398730404940548E-2</v>
      </c>
    </row>
    <row r="88" spans="1:6" x14ac:dyDescent="0.25">
      <c r="A88" s="13">
        <f t="shared" ca="1" si="32"/>
        <v>5.2065761628278073</v>
      </c>
      <c r="B88" s="30">
        <v>0.14412718978499217</v>
      </c>
      <c r="C88" s="11">
        <f t="shared" ca="1" si="33"/>
        <v>0.19346074303566593</v>
      </c>
      <c r="D88" s="14">
        <f t="shared" ca="1" si="31"/>
        <v>0.33333333333333331</v>
      </c>
      <c r="E88" s="13">
        <f t="shared" ca="1" si="14"/>
        <v>-0.13987259029766738</v>
      </c>
      <c r="F88" s="13">
        <f t="shared" ca="1" si="34"/>
        <v>1.9564341516579115E-2</v>
      </c>
    </row>
    <row r="89" spans="1:6" x14ac:dyDescent="0.25">
      <c r="A89" s="13">
        <f t="shared" ca="1" si="32"/>
        <v>5.2065761628278073</v>
      </c>
      <c r="B89" s="30">
        <v>0.18164747268895695</v>
      </c>
      <c r="C89" s="11">
        <f t="shared" ca="1" si="33"/>
        <v>0.24800139320068906</v>
      </c>
      <c r="D89" s="14">
        <f t="shared" ca="1" si="31"/>
        <v>0</v>
      </c>
      <c r="E89" s="13">
        <f t="shared" ca="1" si="14"/>
        <v>0.24800139320068906</v>
      </c>
      <c r="F89" s="13">
        <f t="shared" ca="1" si="34"/>
        <v>6.1504691029482784E-2</v>
      </c>
    </row>
    <row r="90" spans="1:6" x14ac:dyDescent="0.25">
      <c r="A90" s="13">
        <f t="shared" ca="1" si="32"/>
        <v>5.2065761628278073</v>
      </c>
      <c r="B90" s="30">
        <v>0.25143223972474288</v>
      </c>
      <c r="C90" s="11">
        <f t="shared" ca="1" si="33"/>
        <v>0.34944270097249819</v>
      </c>
      <c r="D90" s="14">
        <f t="shared" ca="1" si="31"/>
        <v>1</v>
      </c>
      <c r="E90" s="13">
        <f t="shared" ca="1" si="14"/>
        <v>-0.65055729902750181</v>
      </c>
      <c r="F90" s="13">
        <f t="shared" ca="1" si="34"/>
        <v>0.42322479931795842</v>
      </c>
    </row>
    <row r="91" spans="1:6" x14ac:dyDescent="0.25">
      <c r="A91" s="13">
        <f ca="1">D$30</f>
        <v>6.2773576675648419</v>
      </c>
      <c r="B91" s="30">
        <v>1.1606717838905437E-2</v>
      </c>
      <c r="C91" s="11">
        <f ca="1">A91*$A$40+B91*$B$40+$C$40</f>
        <v>-4.3004908099909783E-2</v>
      </c>
      <c r="D91" s="14">
        <f t="shared" ref="D91:D98" ca="1" si="35">OFFSET($F$32,0,ROW(A1)-1)</f>
        <v>0.1111111111111111</v>
      </c>
      <c r="E91" s="13">
        <f t="shared" ca="1" si="14"/>
        <v>-0.15411601921102089</v>
      </c>
      <c r="F91" s="13">
        <f ca="1">E91^2</f>
        <v>2.3751747377451761E-2</v>
      </c>
    </row>
    <row r="92" spans="1:6" x14ac:dyDescent="0.25">
      <c r="A92" s="13">
        <f t="shared" ref="A92:A98" ca="1" si="36">D$30</f>
        <v>6.2773576675648419</v>
      </c>
      <c r="B92" s="30">
        <v>3.9815214318135353E-2</v>
      </c>
      <c r="C92" s="11">
        <f t="shared" ref="C92:C98" ca="1" si="37">A92*$A$40+B92*$B$40+$C$40</f>
        <v>-2.0001602920943495E-3</v>
      </c>
      <c r="D92" s="14">
        <f t="shared" ca="1" si="35"/>
        <v>7.6923076923076927E-2</v>
      </c>
      <c r="E92" s="13">
        <f t="shared" ca="1" si="14"/>
        <v>-7.8923237215171277E-2</v>
      </c>
      <c r="F92" s="13">
        <f t="shared" ref="F92:F98" ca="1" si="38">E92^2</f>
        <v>6.2288773725221961E-3</v>
      </c>
    </row>
    <row r="93" spans="1:6" x14ac:dyDescent="0.25">
      <c r="A93" s="13">
        <f t="shared" ca="1" si="36"/>
        <v>6.2773576675648419</v>
      </c>
      <c r="B93" s="30">
        <v>6.1583273935066636E-2</v>
      </c>
      <c r="C93" s="11">
        <f t="shared" ca="1" si="37"/>
        <v>2.9642568185652834E-2</v>
      </c>
      <c r="D93" s="14">
        <f t="shared" ca="1" si="35"/>
        <v>0</v>
      </c>
      <c r="E93" s="13">
        <f t="shared" ca="1" si="14"/>
        <v>2.9642568185652834E-2</v>
      </c>
      <c r="F93" s="13">
        <f t="shared" ca="1" si="38"/>
        <v>8.7868184864107752E-4</v>
      </c>
    </row>
    <row r="94" spans="1:6" x14ac:dyDescent="0.25">
      <c r="A94" s="13">
        <f t="shared" ca="1" si="36"/>
        <v>6.2773576675648419</v>
      </c>
      <c r="B94" s="30">
        <v>8.5848493535748124E-2</v>
      </c>
      <c r="C94" s="11">
        <f t="shared" ca="1" si="37"/>
        <v>6.4915246081116734E-2</v>
      </c>
      <c r="D94" s="14">
        <f t="shared" ca="1" si="35"/>
        <v>0</v>
      </c>
      <c r="E94" s="13">
        <f t="shared" ca="1" si="14"/>
        <v>6.4915246081116734E-2</v>
      </c>
      <c r="F94" s="13">
        <f t="shared" ca="1" si="38"/>
        <v>4.2139891737719417E-3</v>
      </c>
    </row>
    <row r="95" spans="1:6" x14ac:dyDescent="0.25">
      <c r="A95" s="13">
        <f t="shared" ca="1" si="36"/>
        <v>6.2773576675648419</v>
      </c>
      <c r="B95" s="30">
        <v>0.11399665047551526</v>
      </c>
      <c r="C95" s="11">
        <f t="shared" ca="1" si="37"/>
        <v>0.10583228245772094</v>
      </c>
      <c r="D95" s="14">
        <f t="shared" ca="1" si="35"/>
        <v>0</v>
      </c>
      <c r="E95" s="13">
        <f t="shared" ca="1" si="14"/>
        <v>0.10583228245772094</v>
      </c>
      <c r="F95" s="13">
        <f t="shared" ca="1" si="38"/>
        <v>1.1200472010210828E-2</v>
      </c>
    </row>
    <row r="96" spans="1:6" x14ac:dyDescent="0.25">
      <c r="A96" s="13">
        <f t="shared" ca="1" si="36"/>
        <v>6.2773576675648419</v>
      </c>
      <c r="B96" s="30">
        <v>0.14412718978499217</v>
      </c>
      <c r="C96" s="11">
        <f t="shared" ca="1" si="37"/>
        <v>0.14963097150193402</v>
      </c>
      <c r="D96" s="14">
        <f t="shared" ca="1" si="35"/>
        <v>0</v>
      </c>
      <c r="E96" s="13">
        <f t="shared" ca="1" si="14"/>
        <v>0.14963097150193402</v>
      </c>
      <c r="F96" s="13">
        <f t="shared" ca="1" si="38"/>
        <v>2.2389427632612591E-2</v>
      </c>
    </row>
    <row r="97" spans="1:6" x14ac:dyDescent="0.25">
      <c r="A97" s="13">
        <f t="shared" ca="1" si="36"/>
        <v>6.2773576675648419</v>
      </c>
      <c r="B97" s="30">
        <v>0.18164747268895695</v>
      </c>
      <c r="C97" s="11">
        <f t="shared" ca="1" si="37"/>
        <v>0.20417162166695715</v>
      </c>
      <c r="D97" s="14">
        <f t="shared" ca="1" si="35"/>
        <v>0.33333333333333331</v>
      </c>
      <c r="E97" s="13">
        <f t="shared" ca="1" si="14"/>
        <v>-0.12916171166637616</v>
      </c>
      <c r="F97" s="13">
        <f t="shared" ca="1" si="38"/>
        <v>1.668274776058809E-2</v>
      </c>
    </row>
    <row r="98" spans="1:6" x14ac:dyDescent="0.25">
      <c r="A98" s="13">
        <f t="shared" ca="1" si="36"/>
        <v>6.2773576675648419</v>
      </c>
      <c r="B98" s="30">
        <v>0.25143223972474288</v>
      </c>
      <c r="C98" s="11">
        <f t="shared" ca="1" si="37"/>
        <v>0.30561292943876628</v>
      </c>
      <c r="D98" s="14">
        <f t="shared" ca="1" si="35"/>
        <v>0.25</v>
      </c>
      <c r="E98" s="13">
        <f t="shared" ca="1" si="14"/>
        <v>5.5612929438766279E-2</v>
      </c>
      <c r="F98" s="13">
        <f t="shared" ca="1" si="38"/>
        <v>3.0927979207611969E-3</v>
      </c>
    </row>
    <row r="99" spans="1:6" x14ac:dyDescent="0.25">
      <c r="A99" s="13">
        <f ca="1">D$34</f>
        <v>7.2938812201186032</v>
      </c>
      <c r="B99" s="30">
        <v>1.1606717838905437E-2</v>
      </c>
      <c r="C99" s="11">
        <f ca="1">A99*$A$40+B99*$B$40+$C$40</f>
        <v>-8.4613765621249309E-2</v>
      </c>
      <c r="D99" s="14">
        <f t="shared" ref="D99:D106" ca="1" si="39">OFFSET($F$36,0,ROW(A1)-1)</f>
        <v>0</v>
      </c>
      <c r="E99" s="13">
        <f t="shared" ca="1" si="14"/>
        <v>-8.4613765621249309E-2</v>
      </c>
      <c r="F99" s="13">
        <f ca="1">E99^2</f>
        <v>7.1594893326077111E-3</v>
      </c>
    </row>
    <row r="100" spans="1:6" x14ac:dyDescent="0.25">
      <c r="A100" s="13">
        <f t="shared" ref="A100:A106" ca="1" si="40">D$34</f>
        <v>7.2938812201186032</v>
      </c>
      <c r="B100" s="30">
        <v>3.9815214318135353E-2</v>
      </c>
      <c r="C100" s="11">
        <f t="shared" ref="C100:C106" ca="1" si="41">A100*$A$40+B100*$B$40+$C$40</f>
        <v>-4.3609017813433876E-2</v>
      </c>
      <c r="D100" s="14">
        <f t="shared" ca="1" si="39"/>
        <v>0</v>
      </c>
      <c r="E100" s="13">
        <f t="shared" ca="1" si="14"/>
        <v>-4.3609017813433876E-2</v>
      </c>
      <c r="F100" s="13">
        <f t="shared" ref="F100:F106" ca="1" si="42">E100^2</f>
        <v>1.901746434652393E-3</v>
      </c>
    </row>
    <row r="101" spans="1:6" x14ac:dyDescent="0.25">
      <c r="A101" s="13">
        <f t="shared" ca="1" si="40"/>
        <v>7.2938812201186032</v>
      </c>
      <c r="B101" s="30">
        <v>6.1583273935066636E-2</v>
      </c>
      <c r="C101" s="11">
        <f t="shared" ca="1" si="41"/>
        <v>-1.1966289335686692E-2</v>
      </c>
      <c r="D101" s="14">
        <f t="shared" ca="1" si="39"/>
        <v>0</v>
      </c>
      <c r="E101" s="13">
        <f t="shared" ca="1" si="14"/>
        <v>-1.1966289335686692E-2</v>
      </c>
      <c r="F101" s="13">
        <f t="shared" ca="1" si="42"/>
        <v>1.4319208046536903E-4</v>
      </c>
    </row>
    <row r="102" spans="1:6" x14ac:dyDescent="0.25">
      <c r="A102" s="13">
        <f t="shared" ca="1" si="40"/>
        <v>7.2938812201186032</v>
      </c>
      <c r="B102" s="30">
        <v>8.5848493535748124E-2</v>
      </c>
      <c r="C102" s="11">
        <f t="shared" ca="1" si="41"/>
        <v>2.3306388559777208E-2</v>
      </c>
      <c r="D102" s="14">
        <f t="shared" ca="1" si="39"/>
        <v>0</v>
      </c>
      <c r="E102" s="13">
        <f t="shared" ca="1" si="14"/>
        <v>2.3306388559777208E-2</v>
      </c>
      <c r="F102" s="13">
        <f t="shared" ca="1" si="42"/>
        <v>5.4318774769931391E-4</v>
      </c>
    </row>
    <row r="103" spans="1:6" x14ac:dyDescent="0.25">
      <c r="A103" s="13">
        <f t="shared" ca="1" si="40"/>
        <v>7.2938812201186032</v>
      </c>
      <c r="B103" s="30">
        <v>0.11399665047551526</v>
      </c>
      <c r="C103" s="11">
        <f t="shared" ca="1" si="41"/>
        <v>6.4223424936381418E-2</v>
      </c>
      <c r="D103" s="14">
        <f t="shared" ca="1" si="39"/>
        <v>0</v>
      </c>
      <c r="E103" s="13">
        <f t="shared" ca="1" si="14"/>
        <v>6.4223424936381418E-2</v>
      </c>
      <c r="F103" s="13">
        <f t="shared" ca="1" si="42"/>
        <v>4.1246483105590185E-3</v>
      </c>
    </row>
    <row r="104" spans="1:6" x14ac:dyDescent="0.25">
      <c r="A104" s="13">
        <f t="shared" ca="1" si="40"/>
        <v>7.2938812201186032</v>
      </c>
      <c r="B104" s="30">
        <v>0.14412718978499217</v>
      </c>
      <c r="C104" s="11">
        <f t="shared" ca="1" si="41"/>
        <v>0.1080221139805945</v>
      </c>
      <c r="D104" s="14">
        <f t="shared" ca="1" si="39"/>
        <v>0</v>
      </c>
      <c r="E104" s="13">
        <f t="shared" ca="1" si="14"/>
        <v>0.1080221139805945</v>
      </c>
      <c r="F104" s="13">
        <f t="shared" ca="1" si="42"/>
        <v>1.1668777108836549E-2</v>
      </c>
    </row>
    <row r="105" spans="1:6" x14ac:dyDescent="0.25">
      <c r="A105" s="13">
        <f t="shared" ca="1" si="40"/>
        <v>7.2938812201186032</v>
      </c>
      <c r="B105" s="30">
        <v>0.18164747268895695</v>
      </c>
      <c r="C105" s="11">
        <f t="shared" ca="1" si="41"/>
        <v>0.16256276414561763</v>
      </c>
      <c r="D105" s="14">
        <f t="shared" ca="1" si="39"/>
        <v>0</v>
      </c>
      <c r="E105" s="13">
        <f t="shared" ca="1" si="14"/>
        <v>0.16256276414561763</v>
      </c>
      <c r="F105" s="13">
        <f t="shared" ca="1" si="42"/>
        <v>2.6426652286663705E-2</v>
      </c>
    </row>
    <row r="106" spans="1:6" x14ac:dyDescent="0.25">
      <c r="A106" s="13">
        <f t="shared" ca="1" si="40"/>
        <v>7.2938812201186032</v>
      </c>
      <c r="B106" s="30">
        <v>0.25143223972474288</v>
      </c>
      <c r="C106" s="11">
        <f t="shared" ca="1" si="41"/>
        <v>0.2640040719174267</v>
      </c>
      <c r="D106" s="14">
        <f t="shared" ca="1" si="39"/>
        <v>0.5</v>
      </c>
      <c r="E106" s="13">
        <f t="shared" ca="1" si="14"/>
        <v>-0.2359959280825733</v>
      </c>
      <c r="F106" s="13">
        <f t="shared" ca="1" si="42"/>
        <v>5.569407807155511E-2</v>
      </c>
    </row>
    <row r="107" spans="1:6" x14ac:dyDescent="0.25">
      <c r="B107" s="13"/>
      <c r="C107" s="13"/>
      <c r="D107" s="15"/>
    </row>
    <row r="108" spans="1:6" x14ac:dyDescent="0.25">
      <c r="B108" s="13"/>
      <c r="C108" s="13"/>
      <c r="D108" s="15"/>
    </row>
    <row r="109" spans="1:6" x14ac:dyDescent="0.25">
      <c r="B109" s="13"/>
      <c r="C109" s="13"/>
      <c r="D109" s="15"/>
    </row>
    <row r="110" spans="1:6" x14ac:dyDescent="0.25">
      <c r="B110" s="13"/>
      <c r="C110" s="13"/>
      <c r="D110" s="15"/>
    </row>
    <row r="111" spans="1:6" x14ac:dyDescent="0.25">
      <c r="B111" s="13"/>
      <c r="C111" s="13"/>
      <c r="D111" s="15"/>
    </row>
    <row r="112" spans="1:6" x14ac:dyDescent="0.25">
      <c r="B112" s="13"/>
      <c r="C112" s="13"/>
      <c r="D112" s="15"/>
    </row>
    <row r="113" spans="2:4" x14ac:dyDescent="0.25">
      <c r="B113" s="13"/>
      <c r="C113" s="13"/>
      <c r="D113" s="15"/>
    </row>
    <row r="114" spans="2:4" x14ac:dyDescent="0.25">
      <c r="B114" s="13"/>
      <c r="C114" s="13"/>
      <c r="D114" s="15"/>
    </row>
    <row r="115" spans="2:4" x14ac:dyDescent="0.25">
      <c r="B115" s="13"/>
      <c r="C115" s="13"/>
      <c r="D115" s="15"/>
    </row>
    <row r="116" spans="2:4" x14ac:dyDescent="0.25">
      <c r="B116" s="13"/>
      <c r="C116" s="13"/>
      <c r="D116" s="15"/>
    </row>
    <row r="117" spans="2:4" x14ac:dyDescent="0.25">
      <c r="B117" s="13"/>
      <c r="C117" s="13"/>
      <c r="D117" s="15"/>
    </row>
    <row r="118" spans="2:4" x14ac:dyDescent="0.25">
      <c r="B118" s="13"/>
      <c r="C118" s="13"/>
      <c r="D118" s="15"/>
    </row>
    <row r="119" spans="2:4" x14ac:dyDescent="0.25">
      <c r="B119" s="13"/>
      <c r="C119" s="13"/>
      <c r="D119" s="15"/>
    </row>
    <row r="120" spans="2:4" x14ac:dyDescent="0.25">
      <c r="B120" s="13"/>
      <c r="C120" s="13"/>
      <c r="D120" s="15"/>
    </row>
    <row r="121" spans="2:4" x14ac:dyDescent="0.25">
      <c r="B121" s="13"/>
      <c r="C121" s="13"/>
      <c r="D121" s="15"/>
    </row>
    <row r="122" spans="2:4" x14ac:dyDescent="0.25">
      <c r="B122" s="13"/>
      <c r="C122" s="13"/>
      <c r="D122" s="15"/>
    </row>
    <row r="123" spans="2:4" x14ac:dyDescent="0.25">
      <c r="B123" s="13"/>
      <c r="C123" s="13"/>
      <c r="D123" s="15"/>
    </row>
    <row r="124" spans="2:4" x14ac:dyDescent="0.25">
      <c r="B124" s="13"/>
      <c r="C124" s="13"/>
      <c r="D124" s="15"/>
    </row>
    <row r="125" spans="2:4" x14ac:dyDescent="0.25">
      <c r="B125" s="13"/>
      <c r="C125" s="13"/>
      <c r="D125" s="15"/>
    </row>
    <row r="126" spans="2:4" x14ac:dyDescent="0.25">
      <c r="B126" s="13"/>
      <c r="C126" s="13"/>
      <c r="D126" s="15"/>
    </row>
    <row r="127" spans="2:4" x14ac:dyDescent="0.25">
      <c r="B127" s="13"/>
      <c r="C127" s="13"/>
      <c r="D127" s="15"/>
    </row>
    <row r="128" spans="2:4" x14ac:dyDescent="0.25">
      <c r="B128" s="13"/>
      <c r="C128" s="13"/>
      <c r="D128" s="15"/>
    </row>
    <row r="129" spans="2:4" x14ac:dyDescent="0.25">
      <c r="B129" s="13"/>
      <c r="C129" s="13"/>
      <c r="D129" s="15"/>
    </row>
    <row r="130" spans="2:4" x14ac:dyDescent="0.25">
      <c r="B130" s="13"/>
      <c r="C130" s="13"/>
      <c r="D130" s="15"/>
    </row>
    <row r="131" spans="2:4" x14ac:dyDescent="0.25">
      <c r="B131" s="13"/>
      <c r="C131" s="13"/>
      <c r="D131" s="15"/>
    </row>
    <row r="132" spans="2:4" x14ac:dyDescent="0.25">
      <c r="B132" s="13"/>
      <c r="C132" s="13"/>
      <c r="D132" s="15"/>
    </row>
    <row r="133" spans="2:4" x14ac:dyDescent="0.25">
      <c r="B133" s="13"/>
      <c r="C133" s="13"/>
      <c r="D133" s="15"/>
    </row>
    <row r="134" spans="2:4" x14ac:dyDescent="0.25">
      <c r="B134" s="13"/>
      <c r="C134" s="13"/>
      <c r="D134" s="15"/>
    </row>
    <row r="135" spans="2:4" x14ac:dyDescent="0.25">
      <c r="B135" s="13"/>
      <c r="C135" s="13"/>
      <c r="D135" s="15"/>
    </row>
    <row r="136" spans="2:4" x14ac:dyDescent="0.25">
      <c r="B136" s="13"/>
      <c r="C136" s="13"/>
      <c r="D136" s="15"/>
    </row>
    <row r="137" spans="2:4" x14ac:dyDescent="0.25">
      <c r="B137" s="13"/>
      <c r="C137" s="13"/>
      <c r="D137" s="15"/>
    </row>
    <row r="138" spans="2:4" x14ac:dyDescent="0.25">
      <c r="B138" s="13"/>
      <c r="C138" s="13"/>
      <c r="D138" s="15"/>
    </row>
    <row r="139" spans="2:4" x14ac:dyDescent="0.25">
      <c r="B139" s="13"/>
      <c r="C139" s="13"/>
      <c r="D139" s="15"/>
    </row>
    <row r="140" spans="2:4" x14ac:dyDescent="0.25">
      <c r="B140" s="13"/>
      <c r="C140" s="13"/>
      <c r="D140" s="15"/>
    </row>
    <row r="141" spans="2:4" x14ac:dyDescent="0.25">
      <c r="B141" s="13"/>
      <c r="C141" s="13"/>
      <c r="D141" s="15"/>
    </row>
    <row r="142" spans="2:4" x14ac:dyDescent="0.25">
      <c r="B142" s="13"/>
      <c r="C142" s="13"/>
      <c r="D142" s="15"/>
    </row>
    <row r="143" spans="2:4" x14ac:dyDescent="0.25">
      <c r="B143" s="13"/>
      <c r="C143" s="13"/>
      <c r="D143" s="15"/>
    </row>
    <row r="144" spans="2:4" x14ac:dyDescent="0.25">
      <c r="B144" s="13"/>
      <c r="C144" s="13"/>
      <c r="D144" s="15"/>
    </row>
    <row r="145" spans="2:4" x14ac:dyDescent="0.25">
      <c r="B145" s="13"/>
      <c r="C145" s="13"/>
      <c r="D145" s="15"/>
    </row>
    <row r="146" spans="2:4" x14ac:dyDescent="0.25">
      <c r="B146" s="13"/>
      <c r="C146" s="13"/>
      <c r="D146" s="15"/>
    </row>
    <row r="147" spans="2:4" x14ac:dyDescent="0.25">
      <c r="B147" s="13"/>
      <c r="C147" s="13"/>
      <c r="D147" s="15"/>
    </row>
    <row r="148" spans="2:4" x14ac:dyDescent="0.25">
      <c r="B148" s="13"/>
      <c r="C148" s="13"/>
      <c r="D148" s="15"/>
    </row>
    <row r="149" spans="2:4" x14ac:dyDescent="0.25">
      <c r="B149" s="13"/>
      <c r="C149" s="13"/>
      <c r="D149" s="15"/>
    </row>
    <row r="150" spans="2:4" x14ac:dyDescent="0.25">
      <c r="B150" s="13"/>
      <c r="C150" s="13"/>
      <c r="D150" s="15"/>
    </row>
    <row r="151" spans="2:4" x14ac:dyDescent="0.25">
      <c r="B151" s="13"/>
      <c r="C151" s="13"/>
      <c r="D151" s="15"/>
    </row>
    <row r="152" spans="2:4" x14ac:dyDescent="0.25">
      <c r="B152" s="13"/>
      <c r="C152" s="13"/>
      <c r="D152" s="15"/>
    </row>
    <row r="153" spans="2:4" x14ac:dyDescent="0.25">
      <c r="B153" s="13"/>
      <c r="C153" s="13"/>
      <c r="D153" s="15"/>
    </row>
    <row r="154" spans="2:4" x14ac:dyDescent="0.25">
      <c r="B154" s="13"/>
      <c r="C154" s="13"/>
      <c r="D154" s="15"/>
    </row>
    <row r="155" spans="2:4" x14ac:dyDescent="0.25">
      <c r="B155" s="13"/>
      <c r="C155" s="13"/>
      <c r="D155" s="15"/>
    </row>
    <row r="156" spans="2:4" x14ac:dyDescent="0.25">
      <c r="B156" s="13"/>
      <c r="C156" s="13"/>
      <c r="D156" s="15"/>
    </row>
    <row r="157" spans="2:4" x14ac:dyDescent="0.25">
      <c r="B157" s="13"/>
      <c r="C157" s="13"/>
      <c r="D157" s="15"/>
    </row>
    <row r="158" spans="2:4" x14ac:dyDescent="0.25">
      <c r="B158" s="13"/>
      <c r="C158" s="13"/>
      <c r="D158" s="15"/>
    </row>
    <row r="159" spans="2:4" x14ac:dyDescent="0.25">
      <c r="B159" s="13"/>
      <c r="C159" s="13"/>
      <c r="D159" s="15"/>
    </row>
    <row r="160" spans="2:4" x14ac:dyDescent="0.25">
      <c r="B160" s="13"/>
      <c r="C160" s="13"/>
      <c r="D160" s="15"/>
    </row>
    <row r="161" spans="2:4" x14ac:dyDescent="0.25">
      <c r="B161" s="13"/>
      <c r="C161" s="13"/>
      <c r="D161" s="15"/>
    </row>
    <row r="162" spans="2:4" x14ac:dyDescent="0.25">
      <c r="B162" s="13"/>
      <c r="C162" s="13"/>
      <c r="D162" s="15"/>
    </row>
    <row r="163" spans="2:4" x14ac:dyDescent="0.25">
      <c r="B163" s="13"/>
      <c r="C163" s="13"/>
      <c r="D163" s="15"/>
    </row>
    <row r="164" spans="2:4" x14ac:dyDescent="0.25">
      <c r="B164" s="13"/>
      <c r="C164" s="13"/>
      <c r="D164" s="15"/>
    </row>
    <row r="165" spans="2:4" x14ac:dyDescent="0.25">
      <c r="B165" s="13"/>
      <c r="C165" s="13"/>
      <c r="D165" s="15"/>
    </row>
    <row r="166" spans="2:4" x14ac:dyDescent="0.25">
      <c r="B166" s="13"/>
      <c r="C166" s="13"/>
      <c r="D166" s="15"/>
    </row>
    <row r="167" spans="2:4" x14ac:dyDescent="0.25">
      <c r="B167" s="13"/>
      <c r="C167" s="13"/>
      <c r="D167" s="15"/>
    </row>
    <row r="168" spans="2:4" x14ac:dyDescent="0.25">
      <c r="B168" s="13"/>
      <c r="C168" s="13"/>
      <c r="D168" s="15"/>
    </row>
    <row r="169" spans="2:4" x14ac:dyDescent="0.25">
      <c r="B169" s="13"/>
      <c r="C169" s="13"/>
      <c r="D169" s="15"/>
    </row>
    <row r="170" spans="2:4" x14ac:dyDescent="0.25">
      <c r="B170" s="13"/>
      <c r="C170" s="13"/>
      <c r="D170" s="15"/>
    </row>
    <row r="171" spans="2:4" x14ac:dyDescent="0.25">
      <c r="B171" s="13"/>
      <c r="C171" s="13"/>
      <c r="D171" s="15"/>
    </row>
    <row r="172" spans="2:4" x14ac:dyDescent="0.25">
      <c r="B172" s="13"/>
      <c r="C172" s="13"/>
      <c r="D172" s="15"/>
    </row>
    <row r="173" spans="2:4" x14ac:dyDescent="0.25">
      <c r="B173" s="13"/>
      <c r="C173" s="13"/>
      <c r="D173" s="15"/>
    </row>
    <row r="174" spans="2:4" x14ac:dyDescent="0.25">
      <c r="B174" s="13"/>
      <c r="C174" s="13"/>
      <c r="D174" s="15"/>
    </row>
    <row r="175" spans="2:4" x14ac:dyDescent="0.25">
      <c r="B175" s="13"/>
      <c r="C175" s="13"/>
      <c r="D175" s="15"/>
    </row>
    <row r="176" spans="2:4" x14ac:dyDescent="0.25">
      <c r="B176" s="13"/>
      <c r="C176" s="13"/>
      <c r="D176" s="15"/>
    </row>
    <row r="177" spans="2:4" x14ac:dyDescent="0.25">
      <c r="B177" s="13"/>
      <c r="C177" s="13"/>
      <c r="D177" s="15"/>
    </row>
    <row r="178" spans="2:4" x14ac:dyDescent="0.25">
      <c r="B178" s="13"/>
      <c r="C178" s="13"/>
      <c r="D178" s="15"/>
    </row>
    <row r="179" spans="2:4" x14ac:dyDescent="0.25">
      <c r="B179" s="13"/>
      <c r="C179" s="13"/>
      <c r="D179" s="15"/>
    </row>
    <row r="180" spans="2:4" x14ac:dyDescent="0.25">
      <c r="B180" s="13"/>
      <c r="C180" s="13"/>
      <c r="D180" s="15"/>
    </row>
    <row r="181" spans="2:4" x14ac:dyDescent="0.25">
      <c r="B181" s="13"/>
      <c r="C181" s="13"/>
      <c r="D181" s="15"/>
    </row>
    <row r="182" spans="2:4" x14ac:dyDescent="0.25">
      <c r="B182" s="13"/>
      <c r="C182" s="13"/>
      <c r="D182" s="15"/>
    </row>
    <row r="183" spans="2:4" x14ac:dyDescent="0.25">
      <c r="B183" s="13"/>
      <c r="C183" s="13"/>
      <c r="D183" s="15"/>
    </row>
    <row r="184" spans="2:4" x14ac:dyDescent="0.25">
      <c r="B184" s="13"/>
      <c r="C184" s="13"/>
      <c r="D184" s="15"/>
    </row>
    <row r="185" spans="2:4" x14ac:dyDescent="0.25">
      <c r="B185" s="13"/>
      <c r="C185" s="13"/>
      <c r="D185" s="15"/>
    </row>
    <row r="186" spans="2:4" x14ac:dyDescent="0.25">
      <c r="B186" s="13"/>
      <c r="C186" s="13"/>
      <c r="D186" s="15"/>
    </row>
    <row r="187" spans="2:4" x14ac:dyDescent="0.25">
      <c r="B187" s="13"/>
      <c r="C187" s="13"/>
      <c r="D187" s="15"/>
    </row>
    <row r="188" spans="2:4" x14ac:dyDescent="0.25">
      <c r="B188" s="13"/>
      <c r="C188" s="13"/>
      <c r="D188" s="15"/>
    </row>
    <row r="189" spans="2:4" x14ac:dyDescent="0.25">
      <c r="B189" s="13"/>
      <c r="C189" s="13"/>
      <c r="D189" s="15"/>
    </row>
    <row r="190" spans="2:4" x14ac:dyDescent="0.25">
      <c r="B190" s="13"/>
      <c r="C190" s="13"/>
      <c r="D190" s="15"/>
    </row>
    <row r="191" spans="2:4" x14ac:dyDescent="0.25">
      <c r="B191" s="13"/>
      <c r="C191" s="13"/>
      <c r="D191" s="15"/>
    </row>
    <row r="192" spans="2:4" x14ac:dyDescent="0.25">
      <c r="B192" s="13"/>
      <c r="C192" s="13"/>
      <c r="D192" s="15"/>
    </row>
    <row r="193" spans="2:4" x14ac:dyDescent="0.25">
      <c r="B193" s="13"/>
      <c r="C193" s="13"/>
      <c r="D193" s="15"/>
    </row>
    <row r="194" spans="2:4" x14ac:dyDescent="0.25">
      <c r="B194" s="13"/>
      <c r="C194" s="13"/>
      <c r="D194" s="15"/>
    </row>
    <row r="195" spans="2:4" x14ac:dyDescent="0.25">
      <c r="B195" s="13"/>
      <c r="C195" s="13"/>
      <c r="D195" s="15"/>
    </row>
    <row r="196" spans="2:4" x14ac:dyDescent="0.25">
      <c r="B196" s="13"/>
      <c r="C196" s="13"/>
      <c r="D196" s="15"/>
    </row>
    <row r="197" spans="2:4" x14ac:dyDescent="0.25">
      <c r="B197" s="13"/>
      <c r="C197" s="13"/>
      <c r="D197" s="15"/>
    </row>
    <row r="198" spans="2:4" x14ac:dyDescent="0.25">
      <c r="B198" s="13"/>
      <c r="C198" s="13"/>
      <c r="D198" s="15"/>
    </row>
    <row r="199" spans="2:4" x14ac:dyDescent="0.25">
      <c r="B199" s="13"/>
      <c r="C199" s="13"/>
      <c r="D199" s="15"/>
    </row>
    <row r="200" spans="2:4" x14ac:dyDescent="0.25">
      <c r="B200" s="13"/>
      <c r="C200" s="13"/>
      <c r="D200" s="15"/>
    </row>
    <row r="201" spans="2:4" x14ac:dyDescent="0.25">
      <c r="B201" s="13"/>
      <c r="C201" s="13"/>
      <c r="D201" s="15"/>
    </row>
    <row r="202" spans="2:4" x14ac:dyDescent="0.25">
      <c r="B202" s="13"/>
      <c r="C202" s="13"/>
      <c r="D202" s="15"/>
    </row>
    <row r="203" spans="2:4" x14ac:dyDescent="0.25">
      <c r="B203" s="13"/>
      <c r="C203" s="13"/>
      <c r="D203" s="15"/>
    </row>
    <row r="204" spans="2:4" x14ac:dyDescent="0.25">
      <c r="B204" s="13"/>
      <c r="C204" s="13"/>
      <c r="D204" s="15"/>
    </row>
    <row r="205" spans="2:4" x14ac:dyDescent="0.25">
      <c r="B205" s="13"/>
      <c r="C205" s="13"/>
      <c r="D205" s="15"/>
    </row>
    <row r="206" spans="2:4" x14ac:dyDescent="0.25">
      <c r="B206" s="13"/>
      <c r="C206" s="13"/>
      <c r="D206" s="15"/>
    </row>
    <row r="207" spans="2:4" x14ac:dyDescent="0.25">
      <c r="B207" s="13"/>
      <c r="C207" s="13"/>
      <c r="D207" s="15"/>
    </row>
    <row r="208" spans="2:4" x14ac:dyDescent="0.25">
      <c r="B208" s="13"/>
      <c r="C208" s="13"/>
      <c r="D208" s="15"/>
    </row>
    <row r="209" spans="2:4" x14ac:dyDescent="0.25">
      <c r="B209" s="13"/>
      <c r="C209" s="13"/>
      <c r="D209" s="15"/>
    </row>
    <row r="210" spans="2:4" x14ac:dyDescent="0.25">
      <c r="B210" s="13"/>
      <c r="C210" s="13"/>
      <c r="D210" s="15"/>
    </row>
    <row r="211" spans="2:4" x14ac:dyDescent="0.25">
      <c r="B211" s="13"/>
      <c r="C211" s="13"/>
      <c r="D211" s="15"/>
    </row>
    <row r="212" spans="2:4" x14ac:dyDescent="0.25">
      <c r="B212" s="13"/>
      <c r="C212" s="13"/>
      <c r="D212" s="15"/>
    </row>
    <row r="213" spans="2:4" x14ac:dyDescent="0.25">
      <c r="B213" s="13"/>
      <c r="C213" s="13"/>
      <c r="D213" s="15"/>
    </row>
    <row r="214" spans="2:4" x14ac:dyDescent="0.25">
      <c r="B214" s="13"/>
      <c r="C214" s="13"/>
      <c r="D214" s="15"/>
    </row>
    <row r="215" spans="2:4" x14ac:dyDescent="0.25">
      <c r="B215" s="13"/>
      <c r="C215" s="13"/>
      <c r="D215" s="15"/>
    </row>
    <row r="216" spans="2:4" x14ac:dyDescent="0.25">
      <c r="B216" s="13"/>
      <c r="C216" s="13"/>
      <c r="D216" s="15"/>
    </row>
    <row r="217" spans="2:4" x14ac:dyDescent="0.25">
      <c r="B217" s="13"/>
      <c r="C217" s="13"/>
      <c r="D217" s="15"/>
    </row>
    <row r="218" spans="2:4" x14ac:dyDescent="0.25">
      <c r="B218" s="13"/>
      <c r="C218" s="13"/>
      <c r="D218" s="15"/>
    </row>
    <row r="219" spans="2:4" x14ac:dyDescent="0.25">
      <c r="B219" s="13"/>
      <c r="C219" s="13"/>
      <c r="D219" s="15"/>
    </row>
    <row r="220" spans="2:4" x14ac:dyDescent="0.25">
      <c r="B220" s="13"/>
      <c r="C220" s="13"/>
      <c r="D220" s="15"/>
    </row>
    <row r="221" spans="2:4" x14ac:dyDescent="0.25">
      <c r="B221" s="13"/>
      <c r="C221" s="13"/>
      <c r="D221" s="15"/>
    </row>
    <row r="222" spans="2:4" x14ac:dyDescent="0.25">
      <c r="B222" s="13"/>
      <c r="C222" s="13"/>
      <c r="D222" s="15"/>
    </row>
    <row r="223" spans="2:4" x14ac:dyDescent="0.25">
      <c r="B223" s="13"/>
      <c r="C223" s="13"/>
      <c r="D223" s="15"/>
    </row>
    <row r="224" spans="2:4" x14ac:dyDescent="0.25">
      <c r="B224" s="13"/>
      <c r="C224" s="13"/>
      <c r="D224" s="15"/>
    </row>
    <row r="225" spans="2:4" x14ac:dyDescent="0.25">
      <c r="B225" s="13"/>
      <c r="C225" s="13"/>
      <c r="D225" s="15"/>
    </row>
    <row r="226" spans="2:4" x14ac:dyDescent="0.25">
      <c r="B226" s="13"/>
      <c r="C226" s="13"/>
      <c r="D226" s="15"/>
    </row>
    <row r="227" spans="2:4" x14ac:dyDescent="0.25">
      <c r="B227" s="13"/>
      <c r="C227" s="13"/>
      <c r="D227" s="15"/>
    </row>
    <row r="228" spans="2:4" x14ac:dyDescent="0.25">
      <c r="B228" s="13"/>
      <c r="C228" s="13"/>
      <c r="D228" s="15"/>
    </row>
    <row r="229" spans="2:4" x14ac:dyDescent="0.25">
      <c r="B229" s="13"/>
      <c r="C229" s="13"/>
      <c r="D229" s="15"/>
    </row>
    <row r="230" spans="2:4" x14ac:dyDescent="0.25">
      <c r="B230" s="13"/>
      <c r="C230" s="13"/>
      <c r="D230" s="15"/>
    </row>
    <row r="231" spans="2:4" x14ac:dyDescent="0.25">
      <c r="B231" s="13"/>
      <c r="C231" s="13"/>
      <c r="D231" s="15"/>
    </row>
    <row r="232" spans="2:4" x14ac:dyDescent="0.25">
      <c r="B232" s="13"/>
      <c r="C232" s="13"/>
      <c r="D232" s="15"/>
    </row>
    <row r="233" spans="2:4" x14ac:dyDescent="0.25">
      <c r="B233" s="13"/>
      <c r="C233" s="13"/>
      <c r="D233" s="15"/>
    </row>
    <row r="234" spans="2:4" x14ac:dyDescent="0.25">
      <c r="B234" s="13"/>
      <c r="C234" s="13"/>
      <c r="D234" s="15"/>
    </row>
    <row r="235" spans="2:4" x14ac:dyDescent="0.25">
      <c r="B235" s="13"/>
      <c r="C235" s="13"/>
      <c r="D235" s="15"/>
    </row>
    <row r="236" spans="2:4" x14ac:dyDescent="0.25">
      <c r="B236" s="13"/>
      <c r="C236" s="13"/>
      <c r="D236" s="15"/>
    </row>
    <row r="237" spans="2:4" x14ac:dyDescent="0.25">
      <c r="B237" s="13"/>
      <c r="C237" s="13"/>
      <c r="D237" s="15"/>
    </row>
    <row r="238" spans="2:4" x14ac:dyDescent="0.25">
      <c r="B238" s="13"/>
      <c r="C238" s="13"/>
      <c r="D238" s="15"/>
    </row>
    <row r="239" spans="2:4" x14ac:dyDescent="0.25">
      <c r="B239" s="13"/>
      <c r="C239" s="13"/>
      <c r="D239" s="15"/>
    </row>
    <row r="240" spans="2:4" x14ac:dyDescent="0.25">
      <c r="B240" s="13"/>
      <c r="C240" s="13"/>
      <c r="D240" s="15"/>
    </row>
    <row r="241" spans="2:4" x14ac:dyDescent="0.25">
      <c r="B241" s="13"/>
      <c r="C241" s="13"/>
      <c r="D241" s="15"/>
    </row>
    <row r="242" spans="2:4" x14ac:dyDescent="0.25">
      <c r="B242" s="13"/>
      <c r="C242" s="13"/>
      <c r="D242" s="15"/>
    </row>
    <row r="243" spans="2:4" x14ac:dyDescent="0.25">
      <c r="B243" s="13"/>
      <c r="C243" s="13"/>
      <c r="D243" s="15"/>
    </row>
    <row r="244" spans="2:4" x14ac:dyDescent="0.25">
      <c r="B244" s="13"/>
      <c r="C244" s="13"/>
      <c r="D244" s="15"/>
    </row>
    <row r="245" spans="2:4" x14ac:dyDescent="0.25">
      <c r="B245" s="13"/>
      <c r="C245" s="13"/>
      <c r="D245" s="15"/>
    </row>
    <row r="246" spans="2:4" x14ac:dyDescent="0.25">
      <c r="B246" s="13"/>
      <c r="C246" s="13"/>
      <c r="D246" s="15"/>
    </row>
    <row r="247" spans="2:4" x14ac:dyDescent="0.25">
      <c r="B247" s="13"/>
      <c r="C247" s="13"/>
      <c r="D247" s="15"/>
    </row>
    <row r="248" spans="2:4" x14ac:dyDescent="0.25">
      <c r="B248" s="13"/>
      <c r="C248" s="13"/>
      <c r="D248" s="15"/>
    </row>
    <row r="249" spans="2:4" x14ac:dyDescent="0.25">
      <c r="B249" s="13"/>
      <c r="C249" s="13"/>
      <c r="D249" s="15"/>
    </row>
    <row r="250" spans="2:4" x14ac:dyDescent="0.25">
      <c r="B250" s="13"/>
      <c r="C250" s="13"/>
      <c r="D250" s="15"/>
    </row>
    <row r="251" spans="2:4" x14ac:dyDescent="0.25">
      <c r="B251" s="13"/>
      <c r="C251" s="13"/>
      <c r="D251" s="15"/>
    </row>
    <row r="252" spans="2:4" x14ac:dyDescent="0.25">
      <c r="B252" s="13"/>
      <c r="C252" s="13"/>
      <c r="D252" s="15"/>
    </row>
    <row r="253" spans="2:4" x14ac:dyDescent="0.25">
      <c r="B253" s="13"/>
      <c r="C253" s="13"/>
      <c r="D253" s="15"/>
    </row>
    <row r="254" spans="2:4" x14ac:dyDescent="0.25">
      <c r="B254" s="13"/>
      <c r="C254" s="13"/>
      <c r="D254" s="15"/>
    </row>
    <row r="255" spans="2:4" x14ac:dyDescent="0.25">
      <c r="B255" s="13"/>
      <c r="C255" s="13"/>
      <c r="D255" s="15"/>
    </row>
    <row r="256" spans="2:4" x14ac:dyDescent="0.25">
      <c r="B256" s="13"/>
      <c r="C256" s="13"/>
      <c r="D256" s="15"/>
    </row>
    <row r="257" spans="2:4" x14ac:dyDescent="0.25">
      <c r="B257" s="13"/>
      <c r="C257" s="13"/>
      <c r="D257" s="15"/>
    </row>
    <row r="258" spans="2:4" x14ac:dyDescent="0.25">
      <c r="B258" s="13"/>
      <c r="C258" s="13"/>
      <c r="D258" s="15"/>
    </row>
    <row r="259" spans="2:4" x14ac:dyDescent="0.25">
      <c r="B259" s="13"/>
      <c r="C259" s="13"/>
      <c r="D259" s="15"/>
    </row>
    <row r="260" spans="2:4" x14ac:dyDescent="0.25">
      <c r="B260" s="13"/>
      <c r="C260" s="13"/>
      <c r="D260" s="15"/>
    </row>
    <row r="261" spans="2:4" x14ac:dyDescent="0.25">
      <c r="B261" s="13"/>
      <c r="C261" s="13"/>
      <c r="D261" s="15"/>
    </row>
    <row r="262" spans="2:4" x14ac:dyDescent="0.25">
      <c r="B262" s="13"/>
      <c r="C262" s="13"/>
      <c r="D262" s="15"/>
    </row>
    <row r="263" spans="2:4" x14ac:dyDescent="0.25">
      <c r="B263" s="13"/>
      <c r="C263" s="13"/>
      <c r="D263" s="15"/>
    </row>
    <row r="264" spans="2:4" x14ac:dyDescent="0.25">
      <c r="B264" s="13"/>
      <c r="C264" s="13"/>
      <c r="D264" s="15"/>
    </row>
    <row r="265" spans="2:4" x14ac:dyDescent="0.25">
      <c r="B265" s="13"/>
      <c r="C265" s="13"/>
      <c r="D265" s="15"/>
    </row>
    <row r="266" spans="2:4" x14ac:dyDescent="0.25">
      <c r="B266" s="13"/>
      <c r="C266" s="13"/>
      <c r="D266" s="15"/>
    </row>
    <row r="267" spans="2:4" x14ac:dyDescent="0.25">
      <c r="B267" s="13"/>
      <c r="C267" s="13"/>
      <c r="D267" s="15"/>
    </row>
    <row r="268" spans="2:4" x14ac:dyDescent="0.25">
      <c r="B268" s="13"/>
      <c r="C268" s="13"/>
      <c r="D268" s="15"/>
    </row>
    <row r="269" spans="2:4" x14ac:dyDescent="0.25">
      <c r="B269" s="13"/>
      <c r="C269" s="13"/>
      <c r="D269" s="15"/>
    </row>
    <row r="270" spans="2:4" x14ac:dyDescent="0.25">
      <c r="B270" s="13"/>
      <c r="C270" s="13"/>
      <c r="D270" s="15"/>
    </row>
    <row r="271" spans="2:4" x14ac:dyDescent="0.25">
      <c r="B271" s="13"/>
      <c r="C271" s="13"/>
      <c r="D271" s="15"/>
    </row>
    <row r="272" spans="2:4" x14ac:dyDescent="0.25">
      <c r="B272" s="13"/>
      <c r="C272" s="13"/>
      <c r="D272" s="15"/>
    </row>
    <row r="273" spans="2:4" x14ac:dyDescent="0.25">
      <c r="B273" s="13"/>
      <c r="C273" s="13"/>
      <c r="D273" s="15"/>
    </row>
    <row r="274" spans="2:4" x14ac:dyDescent="0.25">
      <c r="B274" s="13"/>
      <c r="C274" s="13"/>
      <c r="D274" s="15"/>
    </row>
    <row r="275" spans="2:4" x14ac:dyDescent="0.25">
      <c r="B275" s="13"/>
      <c r="C275" s="13"/>
      <c r="D275" s="15"/>
    </row>
    <row r="276" spans="2:4" x14ac:dyDescent="0.25">
      <c r="B276" s="13"/>
      <c r="C276" s="13"/>
      <c r="D276" s="15"/>
    </row>
    <row r="277" spans="2:4" x14ac:dyDescent="0.25">
      <c r="B277" s="13"/>
      <c r="C277" s="13"/>
      <c r="D277" s="15"/>
    </row>
    <row r="278" spans="2:4" x14ac:dyDescent="0.25">
      <c r="B278" s="13"/>
      <c r="C278" s="13"/>
      <c r="D278" s="15"/>
    </row>
    <row r="279" spans="2:4" x14ac:dyDescent="0.25">
      <c r="B279" s="13"/>
      <c r="C279" s="13"/>
      <c r="D279" s="15"/>
    </row>
    <row r="280" spans="2:4" x14ac:dyDescent="0.25">
      <c r="B280" s="13"/>
      <c r="C280" s="13"/>
      <c r="D280" s="15"/>
    </row>
    <row r="281" spans="2:4" x14ac:dyDescent="0.25">
      <c r="B281" s="13"/>
      <c r="C281" s="13"/>
      <c r="D281" s="15"/>
    </row>
    <row r="282" spans="2:4" x14ac:dyDescent="0.25">
      <c r="B282" s="13"/>
      <c r="C282" s="13"/>
      <c r="D282" s="15"/>
    </row>
    <row r="283" spans="2:4" x14ac:dyDescent="0.25">
      <c r="B283" s="13"/>
      <c r="C283" s="13"/>
      <c r="D283" s="15"/>
    </row>
    <row r="284" spans="2:4" x14ac:dyDescent="0.25">
      <c r="B284" s="13"/>
      <c r="C284" s="13"/>
      <c r="D284" s="15"/>
    </row>
    <row r="285" spans="2:4" x14ac:dyDescent="0.25">
      <c r="B285" s="13"/>
      <c r="C285" s="13"/>
      <c r="D285" s="15"/>
    </row>
    <row r="286" spans="2:4" x14ac:dyDescent="0.25">
      <c r="B286" s="13"/>
      <c r="C286" s="13"/>
      <c r="D286" s="15"/>
    </row>
    <row r="287" spans="2:4" x14ac:dyDescent="0.25">
      <c r="B287" s="13"/>
      <c r="C287" s="13"/>
      <c r="D287" s="15"/>
    </row>
    <row r="288" spans="2:4" x14ac:dyDescent="0.25">
      <c r="B288" s="13"/>
      <c r="C288" s="13"/>
      <c r="D288" s="15"/>
    </row>
    <row r="289" spans="2:4" x14ac:dyDescent="0.25">
      <c r="B289" s="13"/>
      <c r="C289" s="13"/>
      <c r="D289" s="15"/>
    </row>
    <row r="290" spans="2:4" x14ac:dyDescent="0.25">
      <c r="B290" s="13"/>
      <c r="C290" s="13"/>
      <c r="D290" s="15"/>
    </row>
    <row r="291" spans="2:4" x14ac:dyDescent="0.25">
      <c r="B291" s="13"/>
      <c r="C291" s="13"/>
      <c r="D291" s="15"/>
    </row>
    <row r="292" spans="2:4" x14ac:dyDescent="0.25">
      <c r="B292" s="13"/>
      <c r="C292" s="13"/>
      <c r="D292" s="15"/>
    </row>
    <row r="293" spans="2:4" x14ac:dyDescent="0.25">
      <c r="B293" s="13"/>
      <c r="C293" s="13"/>
      <c r="D293" s="15"/>
    </row>
    <row r="294" spans="2:4" x14ac:dyDescent="0.25">
      <c r="B294" s="13"/>
      <c r="C294" s="13"/>
      <c r="D294" s="15"/>
    </row>
    <row r="295" spans="2:4" x14ac:dyDescent="0.25">
      <c r="B295" s="13"/>
      <c r="C295" s="13"/>
      <c r="D295" s="15"/>
    </row>
    <row r="296" spans="2:4" x14ac:dyDescent="0.25">
      <c r="B296" s="13"/>
      <c r="C296" s="13"/>
      <c r="D296" s="15"/>
    </row>
    <row r="297" spans="2:4" x14ac:dyDescent="0.25">
      <c r="B297" s="13"/>
      <c r="C297" s="13"/>
      <c r="D297" s="15"/>
    </row>
    <row r="298" spans="2:4" x14ac:dyDescent="0.25">
      <c r="B298" s="13"/>
      <c r="C298" s="13"/>
      <c r="D298" s="15"/>
    </row>
    <row r="299" spans="2:4" x14ac:dyDescent="0.25">
      <c r="B299" s="13"/>
      <c r="C299" s="13"/>
      <c r="D299" s="15"/>
    </row>
    <row r="300" spans="2:4" x14ac:dyDescent="0.25">
      <c r="B300" s="13"/>
      <c r="C300" s="13"/>
      <c r="D300" s="15"/>
    </row>
    <row r="301" spans="2:4" x14ac:dyDescent="0.25">
      <c r="B301" s="13"/>
      <c r="C301" s="13"/>
      <c r="D301" s="15"/>
    </row>
    <row r="302" spans="2:4" x14ac:dyDescent="0.25">
      <c r="B302" s="13"/>
      <c r="C302" s="13"/>
      <c r="D302" s="15"/>
    </row>
    <row r="303" spans="2:4" x14ac:dyDescent="0.25">
      <c r="B303" s="13"/>
      <c r="C303" s="13"/>
      <c r="D303" s="15"/>
    </row>
    <row r="304" spans="2:4" x14ac:dyDescent="0.25">
      <c r="B304" s="13"/>
      <c r="C304" s="13"/>
      <c r="D304" s="15"/>
    </row>
    <row r="305" spans="2:4" x14ac:dyDescent="0.25">
      <c r="B305" s="13"/>
      <c r="C305" s="13"/>
      <c r="D305" s="15"/>
    </row>
    <row r="306" spans="2:4" x14ac:dyDescent="0.25">
      <c r="B306" s="13"/>
      <c r="C306" s="13"/>
      <c r="D306" s="15"/>
    </row>
    <row r="307" spans="2:4" x14ac:dyDescent="0.25">
      <c r="B307" s="13"/>
      <c r="C307" s="13"/>
      <c r="D307" s="15"/>
    </row>
    <row r="308" spans="2:4" x14ac:dyDescent="0.25">
      <c r="B308" s="13"/>
      <c r="C308" s="13"/>
      <c r="D308" s="15"/>
    </row>
    <row r="309" spans="2:4" x14ac:dyDescent="0.25">
      <c r="B309" s="13"/>
      <c r="C309" s="13"/>
      <c r="D309" s="15"/>
    </row>
    <row r="310" spans="2:4" x14ac:dyDescent="0.25">
      <c r="B310" s="13"/>
      <c r="C310" s="13"/>
      <c r="D310" s="15"/>
    </row>
    <row r="311" spans="2:4" x14ac:dyDescent="0.25">
      <c r="B311" s="13"/>
      <c r="C311" s="13"/>
      <c r="D311" s="15"/>
    </row>
    <row r="312" spans="2:4" x14ac:dyDescent="0.25">
      <c r="B312" s="13"/>
      <c r="C312" s="13"/>
      <c r="D312" s="15"/>
    </row>
    <row r="313" spans="2:4" x14ac:dyDescent="0.25">
      <c r="B313" s="13"/>
      <c r="C313" s="13"/>
      <c r="D313" s="15"/>
    </row>
    <row r="314" spans="2:4" x14ac:dyDescent="0.25">
      <c r="B314" s="13"/>
      <c r="C314" s="13"/>
      <c r="D314" s="15"/>
    </row>
    <row r="315" spans="2:4" x14ac:dyDescent="0.25">
      <c r="B315" s="13"/>
      <c r="C315" s="13"/>
      <c r="D315" s="15"/>
    </row>
    <row r="316" spans="2:4" x14ac:dyDescent="0.25">
      <c r="B316" s="13"/>
      <c r="C316" s="13"/>
      <c r="D316" s="15"/>
    </row>
    <row r="317" spans="2:4" x14ac:dyDescent="0.25">
      <c r="B317" s="13"/>
      <c r="C317" s="13"/>
      <c r="D317" s="15"/>
    </row>
    <row r="318" spans="2:4" x14ac:dyDescent="0.25">
      <c r="B318" s="13"/>
      <c r="C318" s="13"/>
      <c r="D318" s="15"/>
    </row>
    <row r="319" spans="2:4" x14ac:dyDescent="0.25">
      <c r="B319" s="13"/>
      <c r="C319" s="13"/>
      <c r="D319" s="15"/>
    </row>
    <row r="320" spans="2:4" x14ac:dyDescent="0.25">
      <c r="B320" s="13"/>
      <c r="C320" s="13"/>
      <c r="D320" s="15"/>
    </row>
    <row r="321" spans="2:4" x14ac:dyDescent="0.25">
      <c r="B321" s="13"/>
      <c r="C321" s="13"/>
      <c r="D321" s="15"/>
    </row>
    <row r="322" spans="2:4" x14ac:dyDescent="0.25">
      <c r="B322" s="13"/>
      <c r="C322" s="13"/>
      <c r="D322" s="15"/>
    </row>
    <row r="323" spans="2:4" x14ac:dyDescent="0.25">
      <c r="B323" s="13"/>
      <c r="C323" s="13"/>
      <c r="D323" s="15"/>
    </row>
    <row r="324" spans="2:4" x14ac:dyDescent="0.25">
      <c r="B324" s="13"/>
      <c r="C324" s="13"/>
      <c r="D324" s="15"/>
    </row>
    <row r="325" spans="2:4" x14ac:dyDescent="0.25">
      <c r="B325" s="13"/>
      <c r="C325" s="13"/>
      <c r="D325" s="15"/>
    </row>
    <row r="326" spans="2:4" x14ac:dyDescent="0.25">
      <c r="B326" s="13"/>
      <c r="C326" s="13"/>
      <c r="D326" s="15"/>
    </row>
    <row r="327" spans="2:4" x14ac:dyDescent="0.25">
      <c r="B327" s="13"/>
      <c r="C327" s="13"/>
      <c r="D327" s="15"/>
    </row>
    <row r="328" spans="2:4" x14ac:dyDescent="0.25">
      <c r="B328" s="13"/>
      <c r="C328" s="13"/>
      <c r="D328" s="15"/>
    </row>
    <row r="329" spans="2:4" x14ac:dyDescent="0.25">
      <c r="B329" s="13"/>
      <c r="C329" s="13"/>
      <c r="D329" s="15"/>
    </row>
    <row r="330" spans="2:4" x14ac:dyDescent="0.25">
      <c r="B330" s="13"/>
      <c r="C330" s="13"/>
      <c r="D330" s="15"/>
    </row>
    <row r="331" spans="2:4" x14ac:dyDescent="0.25">
      <c r="B331" s="13"/>
      <c r="C331" s="13"/>
      <c r="D331" s="15"/>
    </row>
    <row r="332" spans="2:4" x14ac:dyDescent="0.25">
      <c r="B332" s="13"/>
      <c r="C332" s="13"/>
      <c r="D332" s="15"/>
    </row>
    <row r="333" spans="2:4" x14ac:dyDescent="0.25">
      <c r="B333" s="13"/>
      <c r="C333" s="13"/>
      <c r="D333" s="15"/>
    </row>
    <row r="334" spans="2:4" x14ac:dyDescent="0.25">
      <c r="B334" s="13"/>
      <c r="C334" s="13"/>
      <c r="D334" s="15"/>
    </row>
    <row r="335" spans="2:4" x14ac:dyDescent="0.25">
      <c r="B335" s="13"/>
      <c r="C335" s="13"/>
      <c r="D335" s="15"/>
    </row>
    <row r="336" spans="2:4" x14ac:dyDescent="0.25">
      <c r="B336" s="13"/>
      <c r="C336" s="13"/>
      <c r="D336" s="15"/>
    </row>
    <row r="337" spans="2:4" x14ac:dyDescent="0.25">
      <c r="B337" s="13"/>
      <c r="C337" s="13"/>
      <c r="D337" s="15"/>
    </row>
    <row r="338" spans="2:4" x14ac:dyDescent="0.25">
      <c r="B338" s="13"/>
      <c r="C338" s="13"/>
      <c r="D338" s="15"/>
    </row>
    <row r="339" spans="2:4" x14ac:dyDescent="0.25">
      <c r="B339" s="13"/>
      <c r="C339" s="13"/>
      <c r="D339" s="15"/>
    </row>
    <row r="340" spans="2:4" x14ac:dyDescent="0.25">
      <c r="B340" s="13"/>
      <c r="C340" s="13"/>
      <c r="D340" s="15"/>
    </row>
    <row r="341" spans="2:4" x14ac:dyDescent="0.25">
      <c r="B341" s="13"/>
      <c r="C341" s="13"/>
      <c r="D341" s="15"/>
    </row>
    <row r="342" spans="2:4" x14ac:dyDescent="0.25">
      <c r="B342" s="13"/>
      <c r="C342" s="13"/>
      <c r="D342" s="15"/>
    </row>
    <row r="343" spans="2:4" x14ac:dyDescent="0.25">
      <c r="B343" s="13"/>
      <c r="C343" s="13"/>
      <c r="D343" s="15"/>
    </row>
    <row r="344" spans="2:4" x14ac:dyDescent="0.25">
      <c r="B344" s="13"/>
      <c r="C344" s="13"/>
      <c r="D344" s="15"/>
    </row>
    <row r="345" spans="2:4" x14ac:dyDescent="0.25">
      <c r="B345" s="13"/>
      <c r="C345" s="13"/>
      <c r="D345" s="15"/>
    </row>
    <row r="346" spans="2:4" x14ac:dyDescent="0.25">
      <c r="B346" s="13"/>
      <c r="C346" s="13"/>
      <c r="D346" s="15"/>
    </row>
    <row r="347" spans="2:4" x14ac:dyDescent="0.25">
      <c r="B347" s="13"/>
      <c r="C347" s="13"/>
      <c r="D347" s="15"/>
    </row>
    <row r="348" spans="2:4" x14ac:dyDescent="0.25">
      <c r="B348" s="13"/>
      <c r="C348" s="13"/>
      <c r="D348" s="15"/>
    </row>
    <row r="349" spans="2:4" x14ac:dyDescent="0.25">
      <c r="B349" s="13"/>
      <c r="C349" s="13"/>
      <c r="D349" s="15"/>
    </row>
    <row r="350" spans="2:4" x14ac:dyDescent="0.25">
      <c r="B350" s="13"/>
      <c r="C350" s="13"/>
      <c r="D350" s="15"/>
    </row>
    <row r="351" spans="2:4" x14ac:dyDescent="0.25">
      <c r="B351" s="13"/>
      <c r="C351" s="13"/>
      <c r="D351" s="15"/>
    </row>
    <row r="352" spans="2:4" x14ac:dyDescent="0.25">
      <c r="B352" s="13"/>
      <c r="C352" s="13"/>
      <c r="D352" s="15"/>
    </row>
    <row r="353" spans="2:4" x14ac:dyDescent="0.25">
      <c r="B353" s="13"/>
      <c r="C353" s="13"/>
      <c r="D353" s="15"/>
    </row>
    <row r="354" spans="2:4" x14ac:dyDescent="0.25">
      <c r="B354" s="13"/>
      <c r="C354" s="13"/>
      <c r="D354" s="15"/>
    </row>
    <row r="355" spans="2:4" x14ac:dyDescent="0.25">
      <c r="B355" s="13"/>
      <c r="C355" s="13"/>
      <c r="D355" s="15"/>
    </row>
    <row r="356" spans="2:4" x14ac:dyDescent="0.25">
      <c r="B356" s="13"/>
      <c r="C356" s="13"/>
      <c r="D356" s="15"/>
    </row>
    <row r="357" spans="2:4" x14ac:dyDescent="0.25">
      <c r="B357" s="13"/>
      <c r="C357" s="13"/>
      <c r="D357" s="15"/>
    </row>
    <row r="358" spans="2:4" x14ac:dyDescent="0.25">
      <c r="B358" s="13"/>
      <c r="C358" s="13"/>
      <c r="D358" s="15"/>
    </row>
    <row r="359" spans="2:4" x14ac:dyDescent="0.25">
      <c r="B359" s="13"/>
      <c r="C359" s="13"/>
      <c r="D359" s="15"/>
    </row>
    <row r="360" spans="2:4" x14ac:dyDescent="0.25">
      <c r="B360" s="13"/>
      <c r="C360" s="13"/>
      <c r="D360" s="15"/>
    </row>
    <row r="361" spans="2:4" x14ac:dyDescent="0.25">
      <c r="B361" s="13"/>
      <c r="C361" s="13"/>
      <c r="D361" s="15"/>
    </row>
    <row r="362" spans="2:4" x14ac:dyDescent="0.25">
      <c r="B362" s="13"/>
      <c r="C362" s="13"/>
      <c r="D362" s="15"/>
    </row>
    <row r="363" spans="2:4" x14ac:dyDescent="0.25">
      <c r="B363" s="13"/>
      <c r="C363" s="13"/>
      <c r="D363" s="15"/>
    </row>
    <row r="364" spans="2:4" x14ac:dyDescent="0.25">
      <c r="B364" s="13"/>
      <c r="C364" s="13"/>
      <c r="D364" s="15"/>
    </row>
    <row r="365" spans="2:4" x14ac:dyDescent="0.25">
      <c r="B365" s="13"/>
      <c r="C365" s="13"/>
      <c r="D365" s="15"/>
    </row>
    <row r="366" spans="2:4" x14ac:dyDescent="0.25">
      <c r="B366" s="13"/>
      <c r="C366" s="13"/>
      <c r="D366" s="15"/>
    </row>
    <row r="367" spans="2:4" x14ac:dyDescent="0.25">
      <c r="B367" s="13"/>
      <c r="C367" s="13"/>
      <c r="D367" s="15"/>
    </row>
    <row r="368" spans="2:4" x14ac:dyDescent="0.25">
      <c r="B368" s="13"/>
      <c r="C368" s="13"/>
      <c r="D368" s="15"/>
    </row>
    <row r="369" spans="2:4" x14ac:dyDescent="0.25">
      <c r="B369" s="13"/>
      <c r="C369" s="13"/>
      <c r="D369" s="15"/>
    </row>
    <row r="370" spans="2:4" x14ac:dyDescent="0.25">
      <c r="B370" s="13"/>
      <c r="C370" s="13"/>
      <c r="D370" s="15"/>
    </row>
    <row r="371" spans="2:4" x14ac:dyDescent="0.25">
      <c r="B371" s="13"/>
      <c r="C371" s="13"/>
      <c r="D371" s="15"/>
    </row>
    <row r="372" spans="2:4" x14ac:dyDescent="0.25">
      <c r="B372" s="13"/>
      <c r="C372" s="13"/>
      <c r="D372" s="15"/>
    </row>
    <row r="373" spans="2:4" x14ac:dyDescent="0.25">
      <c r="B373" s="13"/>
      <c r="C373" s="13"/>
      <c r="D373" s="15"/>
    </row>
    <row r="374" spans="2:4" x14ac:dyDescent="0.25">
      <c r="B374" s="13"/>
      <c r="C374" s="13"/>
      <c r="D374" s="15"/>
    </row>
    <row r="375" spans="2:4" x14ac:dyDescent="0.25">
      <c r="B375" s="13"/>
      <c r="C375" s="13"/>
      <c r="D375" s="15"/>
    </row>
    <row r="376" spans="2:4" x14ac:dyDescent="0.25">
      <c r="B376" s="13"/>
      <c r="C376" s="13"/>
      <c r="D376" s="15"/>
    </row>
    <row r="377" spans="2:4" x14ac:dyDescent="0.25">
      <c r="B377" s="13"/>
      <c r="C377" s="13"/>
      <c r="D377" s="15"/>
    </row>
    <row r="378" spans="2:4" x14ac:dyDescent="0.25">
      <c r="B378" s="13"/>
      <c r="C378" s="13"/>
      <c r="D378" s="15"/>
    </row>
    <row r="379" spans="2:4" x14ac:dyDescent="0.25">
      <c r="B379" s="13"/>
      <c r="C379" s="13"/>
      <c r="D379" s="15"/>
    </row>
    <row r="380" spans="2:4" x14ac:dyDescent="0.25">
      <c r="B380" s="13"/>
      <c r="C380" s="13"/>
      <c r="D380" s="15"/>
    </row>
    <row r="381" spans="2:4" x14ac:dyDescent="0.25">
      <c r="B381" s="13"/>
      <c r="C381" s="13"/>
      <c r="D381" s="15"/>
    </row>
    <row r="382" spans="2:4" x14ac:dyDescent="0.25">
      <c r="B382" s="13"/>
      <c r="C382" s="13"/>
      <c r="D382" s="15"/>
    </row>
    <row r="384" spans="2:4" x14ac:dyDescent="0.25">
      <c r="B384" s="13"/>
      <c r="C384" s="13"/>
      <c r="D384" s="15"/>
    </row>
    <row r="385" spans="2:4" x14ac:dyDescent="0.25">
      <c r="B385" s="13"/>
      <c r="C385" s="13"/>
      <c r="D385" s="15"/>
    </row>
    <row r="386" spans="2:4" x14ac:dyDescent="0.25">
      <c r="B386" s="13"/>
      <c r="C386" s="13"/>
      <c r="D386" s="15"/>
    </row>
    <row r="387" spans="2:4" x14ac:dyDescent="0.25">
      <c r="B387" s="13"/>
      <c r="C387" s="13"/>
      <c r="D387" s="15"/>
    </row>
    <row r="388" spans="2:4" x14ac:dyDescent="0.25">
      <c r="B388" s="13"/>
      <c r="C388" s="13"/>
      <c r="D388" s="15"/>
    </row>
    <row r="389" spans="2:4" x14ac:dyDescent="0.25">
      <c r="B389" s="13"/>
      <c r="C389" s="13"/>
      <c r="D389" s="15"/>
    </row>
    <row r="390" spans="2:4" x14ac:dyDescent="0.25">
      <c r="B390" s="13"/>
      <c r="C390" s="13"/>
      <c r="D390" s="15"/>
    </row>
    <row r="391" spans="2:4" x14ac:dyDescent="0.25">
      <c r="B391" s="13"/>
      <c r="C391" s="13"/>
      <c r="D391" s="15"/>
    </row>
    <row r="392" spans="2:4" x14ac:dyDescent="0.25">
      <c r="B392" s="13"/>
      <c r="C392" s="13"/>
      <c r="D392" s="15"/>
    </row>
    <row r="393" spans="2:4" x14ac:dyDescent="0.25">
      <c r="B393" s="13"/>
      <c r="C393" s="13"/>
      <c r="D393" s="15"/>
    </row>
    <row r="394" spans="2:4" x14ac:dyDescent="0.25">
      <c r="B394" s="13"/>
      <c r="C394" s="13"/>
      <c r="D394" s="15"/>
    </row>
    <row r="395" spans="2:4" x14ac:dyDescent="0.25">
      <c r="B395" s="13"/>
      <c r="C395" s="13"/>
      <c r="D395" s="15"/>
    </row>
    <row r="396" spans="2:4" x14ac:dyDescent="0.25">
      <c r="B396" s="13"/>
      <c r="C396" s="13"/>
      <c r="D396" s="15"/>
    </row>
    <row r="397" spans="2:4" x14ac:dyDescent="0.25">
      <c r="B397" s="13"/>
      <c r="C397" s="13"/>
      <c r="D397" s="15"/>
    </row>
    <row r="398" spans="2:4" x14ac:dyDescent="0.25">
      <c r="B398" s="13"/>
      <c r="C398" s="13"/>
      <c r="D398" s="15"/>
    </row>
    <row r="399" spans="2:4" x14ac:dyDescent="0.25">
      <c r="B399" s="13"/>
      <c r="C399" s="13"/>
      <c r="D399" s="15"/>
    </row>
    <row r="400" spans="2:4" x14ac:dyDescent="0.25">
      <c r="B400" s="13"/>
      <c r="C400" s="13"/>
      <c r="D400" s="15"/>
    </row>
    <row r="401" spans="2:4" x14ac:dyDescent="0.25">
      <c r="B401" s="13"/>
      <c r="C401" s="13"/>
      <c r="D401" s="15"/>
    </row>
    <row r="402" spans="2:4" x14ac:dyDescent="0.25">
      <c r="B402" s="13"/>
      <c r="C402" s="13"/>
      <c r="D402" s="15"/>
    </row>
    <row r="403" spans="2:4" x14ac:dyDescent="0.25">
      <c r="B403" s="13"/>
      <c r="C403" s="13"/>
      <c r="D403" s="15"/>
    </row>
    <row r="404" spans="2:4" x14ac:dyDescent="0.25">
      <c r="B404" s="13"/>
      <c r="C404" s="13"/>
      <c r="D404" s="15"/>
    </row>
    <row r="405" spans="2:4" x14ac:dyDescent="0.25">
      <c r="B405" s="13"/>
      <c r="C405" s="13"/>
      <c r="D405" s="15"/>
    </row>
    <row r="406" spans="2:4" x14ac:dyDescent="0.25">
      <c r="B406" s="13"/>
      <c r="C406" s="13"/>
      <c r="D406" s="15"/>
    </row>
    <row r="407" spans="2:4" x14ac:dyDescent="0.25">
      <c r="B407" s="13"/>
      <c r="C407" s="13"/>
      <c r="D407" s="15"/>
    </row>
    <row r="408" spans="2:4" x14ac:dyDescent="0.25">
      <c r="B408" s="13"/>
      <c r="C408" s="13"/>
      <c r="D408" s="15"/>
    </row>
    <row r="409" spans="2:4" x14ac:dyDescent="0.25">
      <c r="B409" s="13"/>
      <c r="C409" s="13"/>
      <c r="D409" s="15"/>
    </row>
    <row r="410" spans="2:4" x14ac:dyDescent="0.25">
      <c r="B410" s="13"/>
      <c r="C410" s="13"/>
      <c r="D410" s="15"/>
    </row>
    <row r="411" spans="2:4" x14ac:dyDescent="0.25">
      <c r="B411" s="13"/>
      <c r="C411" s="13"/>
      <c r="D411" s="15"/>
    </row>
    <row r="412" spans="2:4" x14ac:dyDescent="0.25">
      <c r="B412" s="13"/>
      <c r="C412" s="13"/>
      <c r="D412" s="15"/>
    </row>
    <row r="413" spans="2:4" x14ac:dyDescent="0.25">
      <c r="B413" s="13"/>
      <c r="C413" s="13"/>
      <c r="D413" s="15"/>
    </row>
    <row r="414" spans="2:4" x14ac:dyDescent="0.25">
      <c r="B414" s="13"/>
      <c r="C414" s="13"/>
      <c r="D414" s="15"/>
    </row>
    <row r="415" spans="2:4" x14ac:dyDescent="0.25">
      <c r="B415" s="13"/>
      <c r="C415" s="13"/>
      <c r="D415" s="15"/>
    </row>
    <row r="416" spans="2:4" x14ac:dyDescent="0.25">
      <c r="B416" s="13"/>
      <c r="C416" s="13"/>
      <c r="D416" s="15"/>
    </row>
    <row r="417" spans="2:4" x14ac:dyDescent="0.25">
      <c r="B417" s="13"/>
      <c r="C417" s="13"/>
      <c r="D417" s="15"/>
    </row>
    <row r="418" spans="2:4" x14ac:dyDescent="0.25">
      <c r="B418" s="13"/>
      <c r="C418" s="13"/>
      <c r="D418" s="15"/>
    </row>
    <row r="419" spans="2:4" x14ac:dyDescent="0.25">
      <c r="B419" s="13"/>
      <c r="C419" s="13"/>
      <c r="D419" s="15"/>
    </row>
    <row r="420" spans="2:4" x14ac:dyDescent="0.25">
      <c r="B420" s="13"/>
      <c r="C420" s="13"/>
      <c r="D420" s="15"/>
    </row>
    <row r="421" spans="2:4" x14ac:dyDescent="0.25">
      <c r="B421" s="13"/>
      <c r="C421" s="13"/>
      <c r="D421" s="15"/>
    </row>
    <row r="422" spans="2:4" x14ac:dyDescent="0.25">
      <c r="B422" s="13"/>
      <c r="C422" s="13"/>
      <c r="D422" s="15"/>
    </row>
    <row r="423" spans="2:4" x14ac:dyDescent="0.25">
      <c r="B423" s="13"/>
      <c r="C423" s="13"/>
      <c r="D423" s="15"/>
    </row>
    <row r="424" spans="2:4" x14ac:dyDescent="0.25">
      <c r="B424" s="13"/>
      <c r="C424" s="13"/>
      <c r="D424" s="15"/>
    </row>
    <row r="425" spans="2:4" x14ac:dyDescent="0.25">
      <c r="B425" s="13"/>
      <c r="C425" s="13"/>
      <c r="D425" s="15"/>
    </row>
    <row r="426" spans="2:4" x14ac:dyDescent="0.25">
      <c r="B426" s="13"/>
      <c r="C426" s="13"/>
      <c r="D426" s="15"/>
    </row>
    <row r="427" spans="2:4" x14ac:dyDescent="0.25">
      <c r="B427" s="13"/>
      <c r="C427" s="13"/>
      <c r="D427" s="15"/>
    </row>
    <row r="428" spans="2:4" x14ac:dyDescent="0.25">
      <c r="B428" s="13"/>
      <c r="C428" s="13"/>
      <c r="D428" s="15"/>
    </row>
    <row r="429" spans="2:4" x14ac:dyDescent="0.25">
      <c r="B429" s="13"/>
      <c r="C429" s="13"/>
      <c r="D429" s="15"/>
    </row>
    <row r="430" spans="2:4" x14ac:dyDescent="0.25">
      <c r="B430" s="13"/>
      <c r="C430" s="13"/>
      <c r="D430" s="15"/>
    </row>
    <row r="431" spans="2:4" x14ac:dyDescent="0.25">
      <c r="B431" s="13"/>
      <c r="C431" s="13"/>
      <c r="D431" s="15"/>
    </row>
    <row r="432" spans="2:4" x14ac:dyDescent="0.25">
      <c r="B432" s="13"/>
      <c r="C432" s="13"/>
      <c r="D432" s="15"/>
    </row>
    <row r="433" spans="2:4" x14ac:dyDescent="0.25">
      <c r="B433" s="13"/>
      <c r="C433" s="13"/>
      <c r="D433" s="15"/>
    </row>
    <row r="434" spans="2:4" x14ac:dyDescent="0.25">
      <c r="B434" s="13"/>
      <c r="C434" s="13"/>
      <c r="D434" s="15"/>
    </row>
    <row r="435" spans="2:4" x14ac:dyDescent="0.25">
      <c r="B435" s="13"/>
      <c r="C435" s="13"/>
      <c r="D435" s="15"/>
    </row>
    <row r="436" spans="2:4" x14ac:dyDescent="0.25">
      <c r="B436" s="13"/>
      <c r="C436" s="13"/>
      <c r="D436" s="15"/>
    </row>
    <row r="437" spans="2:4" x14ac:dyDescent="0.25">
      <c r="B437" s="13"/>
      <c r="C437" s="13"/>
      <c r="D437" s="15"/>
    </row>
    <row r="438" spans="2:4" x14ac:dyDescent="0.25">
      <c r="B438" s="13"/>
      <c r="C438" s="13"/>
      <c r="D438" s="15"/>
    </row>
    <row r="439" spans="2:4" x14ac:dyDescent="0.25">
      <c r="B439" s="13"/>
      <c r="C439" s="13"/>
      <c r="D439" s="15"/>
    </row>
    <row r="440" spans="2:4" x14ac:dyDescent="0.25">
      <c r="B440" s="13"/>
      <c r="C440" s="13"/>
      <c r="D440" s="15"/>
    </row>
    <row r="441" spans="2:4" x14ac:dyDescent="0.25">
      <c r="B441" s="13"/>
      <c r="C441" s="13"/>
      <c r="D441" s="15"/>
    </row>
    <row r="442" spans="2:4" x14ac:dyDescent="0.25">
      <c r="B442" s="13"/>
      <c r="C442" s="13"/>
      <c r="D442" s="15"/>
    </row>
    <row r="443" spans="2:4" x14ac:dyDescent="0.25">
      <c r="B443" s="13"/>
      <c r="C443" s="13"/>
      <c r="D443" s="15"/>
    </row>
    <row r="444" spans="2:4" x14ac:dyDescent="0.25">
      <c r="B444" s="13"/>
      <c r="C444" s="13"/>
      <c r="D444" s="15"/>
    </row>
    <row r="445" spans="2:4" x14ac:dyDescent="0.25">
      <c r="B445" s="13"/>
      <c r="C445" s="13"/>
      <c r="D445" s="15"/>
    </row>
    <row r="446" spans="2:4" x14ac:dyDescent="0.25">
      <c r="B446" s="13"/>
      <c r="C446" s="13"/>
      <c r="D446" s="15"/>
    </row>
    <row r="447" spans="2:4" x14ac:dyDescent="0.25">
      <c r="B447" s="13"/>
      <c r="C447" s="13"/>
      <c r="D447" s="15"/>
    </row>
    <row r="448" spans="2:4" x14ac:dyDescent="0.25">
      <c r="B448" s="13"/>
      <c r="C448" s="13"/>
      <c r="D448" s="15"/>
    </row>
    <row r="449" spans="2:4" x14ac:dyDescent="0.25">
      <c r="B449" s="13"/>
      <c r="C449" s="13"/>
      <c r="D449" s="15"/>
    </row>
    <row r="450" spans="2:4" x14ac:dyDescent="0.25">
      <c r="B450" s="13"/>
      <c r="C450" s="13"/>
      <c r="D450" s="15"/>
    </row>
    <row r="451" spans="2:4" x14ac:dyDescent="0.25">
      <c r="B451" s="13"/>
      <c r="C451" s="13"/>
      <c r="D451" s="15"/>
    </row>
    <row r="452" spans="2:4" x14ac:dyDescent="0.25">
      <c r="B452" s="13"/>
      <c r="C452" s="13"/>
      <c r="D452" s="15"/>
    </row>
    <row r="453" spans="2:4" x14ac:dyDescent="0.25">
      <c r="B453" s="13"/>
      <c r="C453" s="13"/>
      <c r="D453" s="15"/>
    </row>
    <row r="454" spans="2:4" x14ac:dyDescent="0.25">
      <c r="B454" s="13"/>
      <c r="C454" s="13"/>
      <c r="D454" s="15"/>
    </row>
    <row r="455" spans="2:4" x14ac:dyDescent="0.25">
      <c r="B455" s="13"/>
      <c r="C455" s="13"/>
      <c r="D455" s="15"/>
    </row>
    <row r="456" spans="2:4" x14ac:dyDescent="0.25">
      <c r="B456" s="13"/>
      <c r="C456" s="13"/>
      <c r="D456" s="15"/>
    </row>
    <row r="457" spans="2:4" x14ac:dyDescent="0.25">
      <c r="B457" s="13"/>
      <c r="C457" s="13"/>
      <c r="D457" s="15"/>
    </row>
    <row r="458" spans="2:4" x14ac:dyDescent="0.25">
      <c r="B458" s="13"/>
      <c r="C458" s="13"/>
      <c r="D458" s="15"/>
    </row>
    <row r="459" spans="2:4" x14ac:dyDescent="0.25">
      <c r="B459" s="13"/>
      <c r="C459" s="13"/>
      <c r="D459" s="15"/>
    </row>
    <row r="460" spans="2:4" x14ac:dyDescent="0.25">
      <c r="B460" s="13"/>
      <c r="C460" s="13"/>
      <c r="D460" s="15"/>
    </row>
    <row r="461" spans="2:4" x14ac:dyDescent="0.25">
      <c r="B461" s="13"/>
      <c r="C461" s="13"/>
      <c r="D461" s="15"/>
    </row>
    <row r="462" spans="2:4" x14ac:dyDescent="0.25">
      <c r="B462" s="13"/>
      <c r="C462" s="13"/>
      <c r="D462" s="15"/>
    </row>
    <row r="463" spans="2:4" x14ac:dyDescent="0.25">
      <c r="B463" s="13"/>
      <c r="C463" s="13"/>
      <c r="D463" s="15"/>
    </row>
    <row r="464" spans="2:4" x14ac:dyDescent="0.25">
      <c r="B464" s="13"/>
      <c r="C464" s="13"/>
      <c r="D464" s="15"/>
    </row>
    <row r="465" spans="2:4" x14ac:dyDescent="0.25">
      <c r="B465" s="13"/>
      <c r="C465" s="13"/>
      <c r="D465" s="15"/>
    </row>
    <row r="466" spans="2:4" x14ac:dyDescent="0.25">
      <c r="B466" s="13"/>
      <c r="C466" s="13"/>
      <c r="D466" s="15"/>
    </row>
    <row r="467" spans="2:4" x14ac:dyDescent="0.25">
      <c r="B467" s="13"/>
      <c r="C467" s="13"/>
      <c r="D467" s="15"/>
    </row>
    <row r="468" spans="2:4" x14ac:dyDescent="0.25">
      <c r="B468" s="13"/>
      <c r="C468" s="13"/>
      <c r="D468" s="15"/>
    </row>
    <row r="469" spans="2:4" x14ac:dyDescent="0.25">
      <c r="B469" s="13"/>
      <c r="C469" s="13"/>
      <c r="D469" s="15"/>
    </row>
    <row r="470" spans="2:4" x14ac:dyDescent="0.25">
      <c r="B470" s="13"/>
      <c r="C470" s="13"/>
      <c r="D470" s="15"/>
    </row>
    <row r="471" spans="2:4" x14ac:dyDescent="0.25">
      <c r="B471" s="13"/>
      <c r="C471" s="13"/>
      <c r="D471" s="15"/>
    </row>
    <row r="472" spans="2:4" x14ac:dyDescent="0.25">
      <c r="B472" s="13"/>
      <c r="C472" s="13"/>
      <c r="D472" s="15"/>
    </row>
    <row r="473" spans="2:4" x14ac:dyDescent="0.25">
      <c r="B473" s="13"/>
      <c r="C473" s="13"/>
      <c r="D473" s="15"/>
    </row>
    <row r="474" spans="2:4" x14ac:dyDescent="0.25">
      <c r="B474" s="13"/>
      <c r="C474" s="13"/>
      <c r="D474" s="15"/>
    </row>
    <row r="475" spans="2:4" x14ac:dyDescent="0.25">
      <c r="B475" s="13"/>
      <c r="C475" s="13"/>
      <c r="D475" s="15"/>
    </row>
    <row r="476" spans="2:4" x14ac:dyDescent="0.25">
      <c r="B476" s="13"/>
      <c r="C476" s="13"/>
      <c r="D476" s="15"/>
    </row>
    <row r="477" spans="2:4" x14ac:dyDescent="0.25">
      <c r="B477" s="13"/>
      <c r="C477" s="13"/>
      <c r="D477" s="15"/>
    </row>
    <row r="478" spans="2:4" x14ac:dyDescent="0.25">
      <c r="B478" s="13"/>
      <c r="C478" s="13"/>
      <c r="D478" s="15"/>
    </row>
    <row r="479" spans="2:4" x14ac:dyDescent="0.25">
      <c r="B479" s="13"/>
      <c r="C479" s="13"/>
      <c r="D479" s="15"/>
    </row>
    <row r="480" spans="2:4" x14ac:dyDescent="0.25">
      <c r="B480" s="13"/>
      <c r="C480" s="13"/>
      <c r="D480" s="15"/>
    </row>
    <row r="481" spans="2:4" x14ac:dyDescent="0.25">
      <c r="B481" s="13"/>
      <c r="C481" s="13"/>
      <c r="D481" s="15"/>
    </row>
    <row r="482" spans="2:4" x14ac:dyDescent="0.25">
      <c r="B482" s="13"/>
      <c r="C482" s="13"/>
      <c r="D482" s="15"/>
    </row>
    <row r="483" spans="2:4" x14ac:dyDescent="0.25">
      <c r="B483" s="13"/>
      <c r="C483" s="13"/>
      <c r="D483" s="15"/>
    </row>
    <row r="484" spans="2:4" x14ac:dyDescent="0.25">
      <c r="B484" s="13"/>
      <c r="C484" s="13"/>
      <c r="D484" s="15"/>
    </row>
    <row r="485" spans="2:4" x14ac:dyDescent="0.25">
      <c r="B485" s="13"/>
      <c r="C485" s="13"/>
      <c r="D485" s="15"/>
    </row>
    <row r="486" spans="2:4" x14ac:dyDescent="0.25">
      <c r="B486" s="13"/>
      <c r="C486" s="13"/>
      <c r="D486" s="15"/>
    </row>
    <row r="487" spans="2:4" x14ac:dyDescent="0.25">
      <c r="B487" s="13"/>
      <c r="C487" s="13"/>
      <c r="D487" s="15"/>
    </row>
    <row r="488" spans="2:4" x14ac:dyDescent="0.25">
      <c r="B488" s="13"/>
      <c r="C488" s="13"/>
      <c r="D488" s="15"/>
    </row>
    <row r="489" spans="2:4" x14ac:dyDescent="0.25">
      <c r="B489" s="13"/>
      <c r="C489" s="13"/>
      <c r="D489" s="15"/>
    </row>
    <row r="490" spans="2:4" x14ac:dyDescent="0.25">
      <c r="B490" s="13"/>
      <c r="C490" s="13"/>
      <c r="D490" s="15"/>
    </row>
    <row r="491" spans="2:4" x14ac:dyDescent="0.25">
      <c r="B491" s="13"/>
      <c r="C491" s="13"/>
      <c r="D491" s="15"/>
    </row>
    <row r="492" spans="2:4" x14ac:dyDescent="0.25">
      <c r="B492" s="13"/>
      <c r="C492" s="13"/>
      <c r="D492" s="15"/>
    </row>
    <row r="493" spans="2:4" x14ac:dyDescent="0.25">
      <c r="B493" s="13"/>
      <c r="C493" s="13"/>
      <c r="D493" s="15"/>
    </row>
    <row r="494" spans="2:4" x14ac:dyDescent="0.25">
      <c r="B494" s="13"/>
      <c r="C494" s="13"/>
      <c r="D494" s="15"/>
    </row>
    <row r="495" spans="2:4" x14ac:dyDescent="0.25">
      <c r="B495" s="13"/>
      <c r="C495" s="13"/>
      <c r="D495" s="15"/>
    </row>
    <row r="496" spans="2:4" x14ac:dyDescent="0.25">
      <c r="B496" s="13"/>
      <c r="C496" s="13"/>
      <c r="D496" s="15"/>
    </row>
    <row r="497" spans="2:4" x14ac:dyDescent="0.25">
      <c r="B497" s="13"/>
      <c r="C497" s="13"/>
      <c r="D497" s="15"/>
    </row>
    <row r="498" spans="2:4" x14ac:dyDescent="0.25">
      <c r="B498" s="13"/>
      <c r="C498" s="13"/>
      <c r="D498" s="15"/>
    </row>
    <row r="499" spans="2:4" x14ac:dyDescent="0.25">
      <c r="B499" s="13"/>
      <c r="C499" s="13"/>
      <c r="D499" s="15"/>
    </row>
    <row r="500" spans="2:4" x14ac:dyDescent="0.25">
      <c r="B500" s="13"/>
      <c r="C500" s="13"/>
      <c r="D500" s="15"/>
    </row>
    <row r="501" spans="2:4" x14ac:dyDescent="0.25">
      <c r="B501" s="13"/>
      <c r="C501" s="13"/>
      <c r="D501" s="15"/>
    </row>
    <row r="502" spans="2:4" x14ac:dyDescent="0.25">
      <c r="B502" s="13"/>
      <c r="C502" s="13"/>
      <c r="D502" s="15"/>
    </row>
    <row r="503" spans="2:4" x14ac:dyDescent="0.25">
      <c r="B503" s="13"/>
      <c r="C503" s="13"/>
      <c r="D503" s="15"/>
    </row>
    <row r="504" spans="2:4" x14ac:dyDescent="0.25">
      <c r="B504" s="13"/>
      <c r="C504" s="13"/>
      <c r="D504" s="15"/>
    </row>
    <row r="505" spans="2:4" x14ac:dyDescent="0.25">
      <c r="B505" s="13"/>
      <c r="C505" s="13"/>
      <c r="D505" s="15"/>
    </row>
    <row r="506" spans="2:4" x14ac:dyDescent="0.25">
      <c r="B506" s="13"/>
      <c r="C506" s="13"/>
      <c r="D506" s="15"/>
    </row>
    <row r="507" spans="2:4" x14ac:dyDescent="0.25">
      <c r="B507" s="13"/>
      <c r="C507" s="13"/>
      <c r="D507" s="15"/>
    </row>
    <row r="508" spans="2:4" x14ac:dyDescent="0.25">
      <c r="B508" s="13"/>
      <c r="C508" s="13"/>
      <c r="D508" s="15"/>
    </row>
    <row r="509" spans="2:4" x14ac:dyDescent="0.25">
      <c r="B509" s="13"/>
      <c r="C509" s="13"/>
      <c r="D509" s="15"/>
    </row>
    <row r="510" spans="2:4" x14ac:dyDescent="0.25">
      <c r="B510" s="13"/>
      <c r="C510" s="13"/>
      <c r="D510" s="15"/>
    </row>
    <row r="511" spans="2:4" x14ac:dyDescent="0.25">
      <c r="B511" s="13"/>
      <c r="C511" s="13"/>
      <c r="D511" s="15"/>
    </row>
    <row r="512" spans="2:4" x14ac:dyDescent="0.25">
      <c r="B512" s="13"/>
      <c r="C512" s="13"/>
      <c r="D512" s="15"/>
    </row>
    <row r="513" spans="2:4" x14ac:dyDescent="0.25">
      <c r="B513" s="13"/>
      <c r="C513" s="13"/>
      <c r="D513" s="15"/>
    </row>
    <row r="514" spans="2:4" x14ac:dyDescent="0.25">
      <c r="B514" s="13"/>
      <c r="C514" s="13"/>
      <c r="D514" s="15"/>
    </row>
    <row r="515" spans="2:4" x14ac:dyDescent="0.25">
      <c r="B515" s="13"/>
      <c r="C515" s="13"/>
      <c r="D515" s="15"/>
    </row>
    <row r="516" spans="2:4" x14ac:dyDescent="0.25">
      <c r="B516" s="13"/>
      <c r="C516" s="13"/>
      <c r="D516" s="15"/>
    </row>
    <row r="517" spans="2:4" x14ac:dyDescent="0.25">
      <c r="B517" s="13"/>
      <c r="C517" s="13"/>
      <c r="D517" s="15"/>
    </row>
    <row r="518" spans="2:4" x14ac:dyDescent="0.25">
      <c r="B518" s="13"/>
      <c r="C518" s="13"/>
      <c r="D518" s="15"/>
    </row>
    <row r="519" spans="2:4" x14ac:dyDescent="0.25">
      <c r="B519" s="13"/>
      <c r="C519" s="13"/>
      <c r="D519" s="15"/>
    </row>
    <row r="520" spans="2:4" x14ac:dyDescent="0.25">
      <c r="B520" s="13"/>
      <c r="C520" s="13"/>
      <c r="D520" s="15"/>
    </row>
    <row r="521" spans="2:4" x14ac:dyDescent="0.25">
      <c r="B521" s="13"/>
      <c r="C521" s="13"/>
      <c r="D521" s="15"/>
    </row>
    <row r="522" spans="2:4" x14ac:dyDescent="0.25">
      <c r="B522" s="13"/>
      <c r="C522" s="13"/>
      <c r="D522" s="15"/>
    </row>
    <row r="523" spans="2:4" x14ac:dyDescent="0.25">
      <c r="B523" s="13"/>
      <c r="C523" s="13"/>
      <c r="D523" s="15"/>
    </row>
    <row r="524" spans="2:4" x14ac:dyDescent="0.25">
      <c r="B524" s="13"/>
      <c r="C524" s="13"/>
      <c r="D524" s="15"/>
    </row>
    <row r="525" spans="2:4" x14ac:dyDescent="0.25">
      <c r="B525" s="13"/>
      <c r="C525" s="13"/>
      <c r="D525" s="15"/>
    </row>
    <row r="526" spans="2:4" x14ac:dyDescent="0.25">
      <c r="B526" s="13"/>
      <c r="C526" s="13"/>
      <c r="D526" s="15"/>
    </row>
    <row r="527" spans="2:4" x14ac:dyDescent="0.25">
      <c r="B527" s="13"/>
      <c r="C527" s="13"/>
      <c r="D527" s="15"/>
    </row>
    <row r="528" spans="2:4" x14ac:dyDescent="0.25">
      <c r="B528" s="13"/>
      <c r="C528" s="13"/>
      <c r="D528" s="15"/>
    </row>
    <row r="529" spans="2:4" x14ac:dyDescent="0.25">
      <c r="B529" s="13"/>
      <c r="C529" s="13"/>
      <c r="D529" s="15"/>
    </row>
    <row r="530" spans="2:4" x14ac:dyDescent="0.25">
      <c r="B530" s="13"/>
      <c r="C530" s="13"/>
      <c r="D530" s="15"/>
    </row>
    <row r="531" spans="2:4" x14ac:dyDescent="0.25">
      <c r="B531" s="13"/>
      <c r="C531" s="13"/>
      <c r="D531" s="15"/>
    </row>
    <row r="532" spans="2:4" x14ac:dyDescent="0.25">
      <c r="B532" s="13"/>
      <c r="C532" s="13"/>
      <c r="D532" s="15"/>
    </row>
    <row r="533" spans="2:4" x14ac:dyDescent="0.25">
      <c r="B533" s="13"/>
      <c r="C533" s="13"/>
      <c r="D533" s="15"/>
    </row>
    <row r="534" spans="2:4" x14ac:dyDescent="0.25">
      <c r="B534" s="13"/>
      <c r="C534" s="13"/>
      <c r="D534" s="15"/>
    </row>
    <row r="535" spans="2:4" x14ac:dyDescent="0.25">
      <c r="B535" s="13"/>
      <c r="C535" s="13"/>
      <c r="D535" s="15"/>
    </row>
    <row r="536" spans="2:4" x14ac:dyDescent="0.25">
      <c r="B536" s="13"/>
      <c r="C536" s="13"/>
      <c r="D536" s="15"/>
    </row>
    <row r="537" spans="2:4" x14ac:dyDescent="0.25">
      <c r="B537" s="13"/>
      <c r="C537" s="13"/>
      <c r="D537" s="15"/>
    </row>
    <row r="538" spans="2:4" x14ac:dyDescent="0.25">
      <c r="B538" s="13"/>
      <c r="C538" s="13"/>
      <c r="D538" s="15"/>
    </row>
    <row r="539" spans="2:4" x14ac:dyDescent="0.25">
      <c r="B539" s="13"/>
      <c r="C539" s="13"/>
      <c r="D539" s="15"/>
    </row>
    <row r="540" spans="2:4" x14ac:dyDescent="0.25">
      <c r="B540" s="13"/>
      <c r="C540" s="13"/>
      <c r="D540" s="15"/>
    </row>
    <row r="541" spans="2:4" x14ac:dyDescent="0.25">
      <c r="B541" s="13"/>
      <c r="C541" s="13"/>
      <c r="D541" s="15"/>
    </row>
    <row r="542" spans="2:4" x14ac:dyDescent="0.25">
      <c r="B542" s="13"/>
      <c r="C542" s="13"/>
      <c r="D542" s="15"/>
    </row>
    <row r="543" spans="2:4" x14ac:dyDescent="0.25">
      <c r="B543" s="13"/>
      <c r="C543" s="13"/>
      <c r="D543" s="15"/>
    </row>
    <row r="544" spans="2:4" x14ac:dyDescent="0.25">
      <c r="B544" s="13"/>
      <c r="C544" s="13"/>
      <c r="D544" s="15"/>
    </row>
    <row r="545" spans="2:4" x14ac:dyDescent="0.25">
      <c r="B545" s="13"/>
      <c r="C545" s="13"/>
      <c r="D545" s="15"/>
    </row>
    <row r="546" spans="2:4" x14ac:dyDescent="0.25">
      <c r="B546" s="13"/>
      <c r="C546" s="13"/>
      <c r="D546" s="15"/>
    </row>
    <row r="547" spans="2:4" x14ac:dyDescent="0.25">
      <c r="B547" s="13"/>
      <c r="C547" s="13"/>
      <c r="D547" s="15"/>
    </row>
    <row r="548" spans="2:4" x14ac:dyDescent="0.25">
      <c r="B548" s="13"/>
      <c r="C548" s="13"/>
      <c r="D548" s="15"/>
    </row>
    <row r="549" spans="2:4" x14ac:dyDescent="0.25">
      <c r="B549" s="13"/>
      <c r="C549" s="13"/>
      <c r="D549" s="15"/>
    </row>
    <row r="550" spans="2:4" x14ac:dyDescent="0.25">
      <c r="B550" s="13"/>
      <c r="C550" s="13"/>
      <c r="D550" s="15"/>
    </row>
    <row r="551" spans="2:4" x14ac:dyDescent="0.25">
      <c r="B551" s="13"/>
      <c r="C551" s="13"/>
      <c r="D551" s="15"/>
    </row>
    <row r="552" spans="2:4" x14ac:dyDescent="0.25">
      <c r="B552" s="13"/>
      <c r="C552" s="13"/>
      <c r="D552" s="15"/>
    </row>
    <row r="553" spans="2:4" x14ac:dyDescent="0.25">
      <c r="B553" s="13"/>
      <c r="C553" s="13"/>
      <c r="D553" s="15"/>
    </row>
    <row r="554" spans="2:4" x14ac:dyDescent="0.25">
      <c r="B554" s="13"/>
      <c r="C554" s="13"/>
      <c r="D554" s="15"/>
    </row>
    <row r="555" spans="2:4" x14ac:dyDescent="0.25">
      <c r="B555" s="13"/>
      <c r="C555" s="13"/>
      <c r="D555" s="15"/>
    </row>
    <row r="556" spans="2:4" x14ac:dyDescent="0.25">
      <c r="B556" s="13"/>
      <c r="C556" s="13"/>
      <c r="D556" s="15"/>
    </row>
    <row r="557" spans="2:4" x14ac:dyDescent="0.25">
      <c r="B557" s="13"/>
      <c r="C557" s="13"/>
      <c r="D557" s="15"/>
    </row>
    <row r="558" spans="2:4" x14ac:dyDescent="0.25">
      <c r="B558" s="13"/>
      <c r="C558" s="13"/>
      <c r="D558" s="15"/>
    </row>
    <row r="559" spans="2:4" x14ac:dyDescent="0.25">
      <c r="B559" s="13"/>
      <c r="C559" s="13"/>
      <c r="D559" s="15"/>
    </row>
    <row r="560" spans="2:4" x14ac:dyDescent="0.25">
      <c r="B560" s="13"/>
      <c r="C560" s="13"/>
      <c r="D560" s="15"/>
    </row>
    <row r="561" spans="2:4" x14ac:dyDescent="0.25">
      <c r="B561" s="13"/>
      <c r="C561" s="13"/>
      <c r="D561" s="15"/>
    </row>
    <row r="562" spans="2:4" x14ac:dyDescent="0.25">
      <c r="B562" s="13"/>
      <c r="C562" s="13"/>
      <c r="D562" s="15"/>
    </row>
    <row r="563" spans="2:4" x14ac:dyDescent="0.25">
      <c r="B563" s="13"/>
      <c r="C563" s="13"/>
      <c r="D563" s="15"/>
    </row>
    <row r="564" spans="2:4" x14ac:dyDescent="0.25">
      <c r="B564" s="13"/>
      <c r="C564" s="13"/>
      <c r="D564" s="15"/>
    </row>
    <row r="565" spans="2:4" x14ac:dyDescent="0.25">
      <c r="B565" s="13"/>
      <c r="C565" s="13"/>
      <c r="D565" s="15"/>
    </row>
    <row r="566" spans="2:4" x14ac:dyDescent="0.25">
      <c r="B566" s="13"/>
      <c r="C566" s="13"/>
      <c r="D566" s="15"/>
    </row>
    <row r="567" spans="2:4" x14ac:dyDescent="0.25">
      <c r="B567" s="13"/>
      <c r="C567" s="13"/>
      <c r="D567" s="15"/>
    </row>
    <row r="568" spans="2:4" x14ac:dyDescent="0.25">
      <c r="B568" s="13"/>
      <c r="C568" s="13"/>
      <c r="D568" s="15"/>
    </row>
    <row r="569" spans="2:4" x14ac:dyDescent="0.25">
      <c r="B569" s="13"/>
      <c r="C569" s="13"/>
      <c r="D569" s="15"/>
    </row>
    <row r="570" spans="2:4" x14ac:dyDescent="0.25">
      <c r="B570" s="13"/>
      <c r="C570" s="13"/>
      <c r="D570" s="15"/>
    </row>
    <row r="571" spans="2:4" x14ac:dyDescent="0.25">
      <c r="B571" s="13"/>
      <c r="C571" s="13"/>
      <c r="D571" s="15"/>
    </row>
    <row r="572" spans="2:4" x14ac:dyDescent="0.25">
      <c r="B572" s="13"/>
      <c r="C572" s="13"/>
      <c r="D572" s="15"/>
    </row>
    <row r="573" spans="2:4" x14ac:dyDescent="0.25">
      <c r="B573" s="13"/>
      <c r="C573" s="13"/>
      <c r="D573" s="15"/>
    </row>
    <row r="574" spans="2:4" x14ac:dyDescent="0.25">
      <c r="B574" s="13"/>
      <c r="C574" s="13"/>
      <c r="D574" s="15"/>
    </row>
    <row r="575" spans="2:4" x14ac:dyDescent="0.25">
      <c r="B575" s="13"/>
      <c r="C575" s="13"/>
      <c r="D575" s="15"/>
    </row>
    <row r="576" spans="2:4" x14ac:dyDescent="0.25">
      <c r="B576" s="13"/>
      <c r="C576" s="13"/>
      <c r="D576" s="15"/>
    </row>
    <row r="577" spans="2:4" x14ac:dyDescent="0.25">
      <c r="B577" s="13"/>
      <c r="C577" s="13"/>
      <c r="D577" s="15"/>
    </row>
    <row r="578" spans="2:4" x14ac:dyDescent="0.25">
      <c r="B578" s="13"/>
      <c r="C578" s="13"/>
      <c r="D578" s="15"/>
    </row>
    <row r="579" spans="2:4" x14ac:dyDescent="0.25">
      <c r="B579" s="13"/>
      <c r="C579" s="13"/>
      <c r="D579" s="15"/>
    </row>
    <row r="580" spans="2:4" x14ac:dyDescent="0.25">
      <c r="B580" s="13"/>
      <c r="C580" s="13"/>
      <c r="D580" s="15"/>
    </row>
    <row r="581" spans="2:4" x14ac:dyDescent="0.25">
      <c r="B581" s="13"/>
      <c r="C581" s="13"/>
      <c r="D581" s="15"/>
    </row>
    <row r="582" spans="2:4" x14ac:dyDescent="0.25">
      <c r="B582" s="13"/>
      <c r="C582" s="13"/>
      <c r="D582" s="15"/>
    </row>
    <row r="583" spans="2:4" x14ac:dyDescent="0.25">
      <c r="B583" s="13"/>
      <c r="C583" s="13"/>
      <c r="D583" s="15"/>
    </row>
    <row r="584" spans="2:4" x14ac:dyDescent="0.25">
      <c r="B584" s="13"/>
      <c r="C584" s="13"/>
      <c r="D584" s="15"/>
    </row>
    <row r="585" spans="2:4" x14ac:dyDescent="0.25">
      <c r="B585" s="13"/>
      <c r="C585" s="13"/>
      <c r="D585" s="15"/>
    </row>
    <row r="586" spans="2:4" x14ac:dyDescent="0.25">
      <c r="B586" s="13"/>
      <c r="C586" s="13"/>
      <c r="D586" s="15"/>
    </row>
    <row r="587" spans="2:4" x14ac:dyDescent="0.25">
      <c r="B587" s="13"/>
      <c r="C587" s="13"/>
      <c r="D587" s="15"/>
    </row>
    <row r="588" spans="2:4" x14ac:dyDescent="0.25">
      <c r="B588" s="13"/>
      <c r="C588" s="13"/>
      <c r="D588" s="15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755B1-CE13-4CA2-967E-D2BBB5FB9D52}">
  <dimension ref="A1:P588"/>
  <sheetViews>
    <sheetView topLeftCell="E2" workbookViewId="0">
      <selection activeCell="L16" sqref="L16"/>
    </sheetView>
  </sheetViews>
  <sheetFormatPr defaultColWidth="8.85546875" defaultRowHeight="15" x14ac:dyDescent="0.25"/>
  <cols>
    <col min="1" max="4" width="12.7109375" style="11" customWidth="1"/>
    <col min="5" max="5" width="16.7109375" style="11" customWidth="1"/>
    <col min="6" max="26" width="12.7109375" style="11" customWidth="1"/>
    <col min="27" max="16384" width="8.85546875" style="11"/>
  </cols>
  <sheetData>
    <row r="1" spans="1:15" x14ac:dyDescent="0.25">
      <c r="E1" s="11" t="s">
        <v>80</v>
      </c>
      <c r="F1" s="30">
        <f ca="1">OFFSET(Data!$F3,COLUMN(A1)-1,)</f>
        <v>1.8986264658564045E-3</v>
      </c>
      <c r="G1" s="30">
        <f ca="1">OFFSET(Data!$F3,COLUMN(B1)-1,)</f>
        <v>2.6637147059935942E-2</v>
      </c>
      <c r="H1" s="30">
        <f ca="1">OFFSET(Data!$F3,COLUMN(C1)-1,)</f>
        <v>5.2239156981918271E-2</v>
      </c>
      <c r="I1" s="30">
        <f ca="1">OFFSET(Data!$F3,COLUMN(D1)-1,)</f>
        <v>7.2519127808577902E-2</v>
      </c>
      <c r="J1" s="30">
        <f ca="1">OFFSET(Data!$F3,COLUMN(E1)-1,)</f>
        <v>9.9844313648953964E-2</v>
      </c>
      <c r="K1" s="30">
        <f ca="1">OFFSET(Data!$F3,COLUMN(F1)-1,)</f>
        <v>0.13013980312748852</v>
      </c>
      <c r="L1" s="30">
        <f ca="1">OFFSET(Data!$F3,COLUMN(G1)-1,)</f>
        <v>0.16064621971120677</v>
      </c>
      <c r="M1" s="30">
        <f ca="1">OFFSET(Data!$F3,COLUMN(H1)-1,)</f>
        <v>0.20931451703830728</v>
      </c>
      <c r="N1" s="30"/>
      <c r="O1" s="30"/>
    </row>
    <row r="2" spans="1:15" x14ac:dyDescent="0.25">
      <c r="E2" s="11" t="s">
        <v>81</v>
      </c>
      <c r="F2" s="30">
        <f ca="1">OFFSET(Data!$F4,COLUMN(A2)-1,)</f>
        <v>2.6637147059935942E-2</v>
      </c>
      <c r="G2" s="30">
        <f ca="1">OFFSET(Data!$F4,COLUMN(B2)-1,)</f>
        <v>5.2239156981918271E-2</v>
      </c>
      <c r="H2" s="30">
        <f ca="1">OFFSET(Data!$F4,COLUMN(C2)-1,)</f>
        <v>7.2519127808577902E-2</v>
      </c>
      <c r="I2" s="30">
        <f ca="1">OFFSET(Data!$F4,COLUMN(D2)-1,)</f>
        <v>9.9844313648953964E-2</v>
      </c>
      <c r="J2" s="30">
        <f ca="1">OFFSET(Data!$F4,COLUMN(E2)-1,)</f>
        <v>0.13013980312748852</v>
      </c>
      <c r="K2" s="30">
        <f ca="1">OFFSET(Data!$F4,COLUMN(F2)-1,)</f>
        <v>0.16064621971120677</v>
      </c>
      <c r="L2" s="30">
        <f ca="1">OFFSET(Data!$F4,COLUMN(G2)-1,)</f>
        <v>0.20931451703830728</v>
      </c>
      <c r="M2" s="30">
        <f ca="1">OFFSET(Data!$F4,COLUMN(H2)-1,)</f>
        <v>0.32622727018205516</v>
      </c>
      <c r="N2" s="30"/>
      <c r="O2" s="30"/>
    </row>
    <row r="3" spans="1:15" x14ac:dyDescent="0.25">
      <c r="E3" s="11" t="s">
        <v>79</v>
      </c>
      <c r="F3" s="11">
        <f ca="1">COUNTIFS(Data!$F14:$F785,"&gt;"&amp;F1,Data!$F14:$F785,"&lt;="&amp;F2)</f>
        <v>77</v>
      </c>
      <c r="G3" s="11">
        <f ca="1">COUNTIFS(Data!$F14:$F785,"&gt;"&amp;G1,Data!$F14:$F785,"&lt;="&amp;G2)</f>
        <v>77</v>
      </c>
      <c r="H3" s="11">
        <f ca="1">COUNTIFS(Data!$F14:$F785,"&gt;"&amp;H1,Data!$F14:$F785,"&lt;="&amp;H2)</f>
        <v>78</v>
      </c>
      <c r="I3" s="11">
        <f ca="1">COUNTIFS(Data!$F14:$F785,"&gt;"&amp;I1,Data!$F14:$F785,"&lt;="&amp;I2)</f>
        <v>77</v>
      </c>
      <c r="J3" s="11">
        <f ca="1">COUNTIFS(Data!$F14:$F785,"&gt;"&amp;J1,Data!$F14:$F785,"&lt;="&amp;J2)</f>
        <v>77</v>
      </c>
      <c r="K3" s="11">
        <f ca="1">COUNTIFS(Data!$F14:$F785,"&gt;"&amp;K1,Data!$F14:$F785,"&lt;="&amp;K2)</f>
        <v>78</v>
      </c>
      <c r="L3" s="11">
        <f ca="1">COUNTIFS(Data!$F14:$F785,"&gt;"&amp;L1,Data!$F14:$F785,"&lt;="&amp;L2)</f>
        <v>77</v>
      </c>
      <c r="M3" s="11">
        <f ca="1">COUNTIFS(Data!$F14:$F785,"&gt;"&amp;M1,Data!$F14:$F785,"&lt;="&amp;M2)</f>
        <v>77</v>
      </c>
    </row>
    <row r="4" spans="1:15" x14ac:dyDescent="0.25">
      <c r="E4" s="11" t="s">
        <v>82</v>
      </c>
      <c r="F4" s="30">
        <f ca="1">AVERAGEIFS(Data!$F14:$F785,Data!$F14:$F785,"&gt;"&amp;F1,Data!$F14:$F785,"&lt;="&amp;F2)</f>
        <v>1.1606717838905437E-2</v>
      </c>
      <c r="G4" s="30">
        <f ca="1">AVERAGEIFS(Data!$F14:$F785,Data!$F14:$F785,"&gt;"&amp;G1,Data!$F14:$F785,"&lt;="&amp;G2)</f>
        <v>3.9815214318135353E-2</v>
      </c>
      <c r="H4" s="30">
        <f ca="1">AVERAGEIFS(Data!$F14:$F785,Data!$F14:$F785,"&gt;"&amp;H1,Data!$F14:$F785,"&lt;="&amp;H2)</f>
        <v>6.1583273935066636E-2</v>
      </c>
      <c r="I4" s="30">
        <f ca="1">AVERAGEIFS(Data!$F14:$F785,Data!$F14:$F785,"&gt;"&amp;I1,Data!$F14:$F785,"&lt;="&amp;I2)</f>
        <v>8.5848493535748124E-2</v>
      </c>
      <c r="J4" s="30">
        <f ca="1">AVERAGEIFS(Data!$F14:$F785,Data!$F14:$F785,"&gt;"&amp;J1,Data!$F14:$F785,"&lt;="&amp;J2)</f>
        <v>0.11399665047551526</v>
      </c>
      <c r="K4" s="30">
        <f ca="1">AVERAGEIFS(Data!$F14:$F785,Data!$F14:$F785,"&gt;"&amp;K1,Data!$F14:$F785,"&lt;="&amp;K2)</f>
        <v>0.14412718978499217</v>
      </c>
      <c r="L4" s="30">
        <f ca="1">AVERAGEIFS(Data!$F14:$F785,Data!$F14:$F785,"&gt;"&amp;L1,Data!$F14:$F785,"&lt;="&amp;L2)</f>
        <v>0.18164747268895695</v>
      </c>
      <c r="M4" s="30">
        <f ca="1">AVERAGEIFS(Data!$F14:$F785,Data!$F14:$F785,"&gt;"&amp;M1,Data!$F14:$F785,"&lt;="&amp;M2)</f>
        <v>0.25143223972474288</v>
      </c>
      <c r="N4" s="30"/>
      <c r="O4" s="30"/>
    </row>
    <row r="5" spans="1:15" x14ac:dyDescent="0.25">
      <c r="A5" s="11" t="s">
        <v>77</v>
      </c>
      <c r="B5" s="11" t="s">
        <v>78</v>
      </c>
      <c r="C5" s="11" t="s">
        <v>79</v>
      </c>
      <c r="D5" s="11" t="s">
        <v>83</v>
      </c>
      <c r="E5" s="26">
        <v>0.1</v>
      </c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3">
        <f ca="1">OFFSET(Data!$N$3,((ROW(A1)-1)/4),)</f>
        <v>0.3147468452890157</v>
      </c>
      <c r="B6" s="13">
        <f ca="1">OFFSET(Data!$N$4,((ROW(A1)-1)/4),)</f>
        <v>0.61020989413653848</v>
      </c>
      <c r="C6" s="13">
        <f ca="1">COUNTIFS(Data!N$14:N$785,"&gt;="&amp;A6,Data!N$14:N$785,"&lt;"&amp;B6)</f>
        <v>77</v>
      </c>
      <c r="D6" s="13">
        <f ca="1">AVERAGEIFS(Data!N$14:N$785,Data!N$14:N$785,"&gt;="&amp;A6,Data!N$14:N$785,"&lt;"&amp;B6)</f>
        <v>0.4039494497522152</v>
      </c>
      <c r="E6" s="12" t="s">
        <v>84</v>
      </c>
      <c r="F6" s="44">
        <f ca="1">COUNTIFS(Data!$E$14:$E$785,"&gt;"&amp;'10%5yr-sssv'!$E$5,Data!$N$14:$N$785,"&gt;"&amp;'10%5yr-sssv'!$A6,Data!$N$14:$N$785,"&lt;="&amp;'10%5yr-sssv'!$B6,Data!$F$14:$F$785,"&gt;"&amp;'10%5yr-sssv'!F$1,Data!$F$14:$F$785,"&lt;="&amp;'10%5yr-sssv'!F$2)</f>
        <v>13</v>
      </c>
      <c r="G6" s="43">
        <f ca="1">COUNTIFS(Data!$E$14:$E$785,"&gt;"&amp;'10%5yr-sssv'!$E$5,Data!$N$14:$N$785,"&gt;"&amp;'10%5yr-sssv'!$A6,Data!$N$14:$N$785,"&lt;="&amp;'10%5yr-sssv'!$B6,Data!$F$14:$F$785,"&gt;"&amp;'10%5yr-sssv'!G$1,Data!$F$14:$F$785,"&lt;="&amp;'10%5yr-sssv'!G$2)</f>
        <v>0</v>
      </c>
      <c r="H6" s="43">
        <f ca="1">COUNTIFS(Data!$E$14:$E$785,"&gt;"&amp;'10%5yr-sssv'!$E$5,Data!$N$14:$N$785,"&gt;"&amp;'10%5yr-sssv'!$A6,Data!$N$14:$N$785,"&lt;="&amp;'10%5yr-sssv'!$B6,Data!$F$14:$F$785,"&gt;"&amp;'10%5yr-sssv'!H$1,Data!$F$14:$F$785,"&lt;="&amp;'10%5yr-sssv'!H$2)</f>
        <v>0</v>
      </c>
      <c r="I6" s="48">
        <f ca="1">COUNTIFS(Data!$E$14:$E$785,"&gt;"&amp;'10%5yr-sssv'!$E$5,Data!$N$14:$N$785,"&gt;"&amp;'10%5yr-sssv'!$A6,Data!$N$14:$N$785,"&lt;="&amp;'10%5yr-sssv'!$B6,Data!$F$14:$F$785,"&gt;"&amp;'10%5yr-sssv'!I$1,Data!$F$14:$F$785,"&lt;="&amp;'10%5yr-sssv'!I$2)</f>
        <v>1</v>
      </c>
      <c r="J6" s="48">
        <f ca="1">COUNTIFS(Data!$E$14:$E$785,"&gt;"&amp;'10%5yr-sssv'!$E$5,Data!$N$14:$N$785,"&gt;"&amp;'10%5yr-sssv'!$A6,Data!$N$14:$N$785,"&lt;="&amp;'10%5yr-sssv'!$B6,Data!$F$14:$F$785,"&gt;"&amp;'10%5yr-sssv'!J$1,Data!$F$14:$F$785,"&lt;="&amp;'10%5yr-sssv'!J$2)</f>
        <v>1</v>
      </c>
      <c r="K6" s="48">
        <f ca="1">COUNTIFS(Data!$E$14:$E$785,"&gt;"&amp;'10%5yr-sssv'!$E$5,Data!$N$14:$N$785,"&gt;"&amp;'10%5yr-sssv'!$A6,Data!$N$14:$N$785,"&lt;="&amp;'10%5yr-sssv'!$B6,Data!$F$14:$F$785,"&gt;"&amp;'10%5yr-sssv'!K$1,Data!$F$14:$F$785,"&lt;="&amp;'10%5yr-sssv'!K$2)</f>
        <v>0</v>
      </c>
      <c r="L6" s="48">
        <f ca="1">COUNTIFS(Data!$E$14:$E$785,"&gt;"&amp;'10%5yr-sssv'!$E$5,Data!$N$14:$N$785,"&gt;"&amp;'10%5yr-sssv'!$A6,Data!$N$14:$N$785,"&lt;="&amp;'10%5yr-sssv'!$B6,Data!$F$14:$F$785,"&gt;"&amp;'10%5yr-sssv'!L$1,Data!$F$14:$F$785,"&lt;="&amp;'10%5yr-sssv'!L$2)</f>
        <v>1</v>
      </c>
      <c r="M6" s="44">
        <f ca="1">COUNTIFS(Data!$E$14:$E$785,"&gt;"&amp;'10%5yr-sssv'!$E$5,Data!$N$14:$N$785,"&gt;"&amp;'10%5yr-sssv'!$A6,Data!$N$14:$N$785,"&lt;="&amp;'10%5yr-sssv'!$B6,Data!$F$14:$F$785,"&gt;"&amp;'10%5yr-sssv'!M$1,Data!$F$14:$F$785,"&lt;="&amp;'10%5yr-sssv'!M$2)</f>
        <v>5</v>
      </c>
    </row>
    <row r="7" spans="1:15" x14ac:dyDescent="0.25">
      <c r="A7" s="13"/>
      <c r="B7" s="13"/>
      <c r="C7" s="13"/>
      <c r="D7" s="13"/>
      <c r="E7" s="12" t="s">
        <v>85</v>
      </c>
      <c r="F7" s="44">
        <f ca="1">COUNTIFS(Data!$N$14:$N$785,"&gt;"&amp;'10%5yr-sssv'!$A6,Data!$N$14:$N$785,"&lt;="&amp;'10%5yr-sssv'!$B6,Data!$F$14:$F$785,"&gt;"&amp;'10%5yr-sssv'!F$1,Data!$F$14:$F$785,"&lt;="&amp;'10%5yr-sssv'!F$2)</f>
        <v>21</v>
      </c>
      <c r="G7" s="43">
        <f ca="1">COUNTIFS(Data!$N$14:$N$785,"&gt;"&amp;'10%5yr-sssv'!$A6,Data!$N$14:$N$785,"&lt;="&amp;'10%5yr-sssv'!$B6,Data!$F$14:$F$785,"&gt;"&amp;'10%5yr-sssv'!G$1,Data!$F$14:$F$785,"&lt;="&amp;'10%5yr-sssv'!G$2)</f>
        <v>0</v>
      </c>
      <c r="H7" s="43">
        <f ca="1">COUNTIFS(Data!$N$14:$N$785,"&gt;"&amp;'10%5yr-sssv'!$A6,Data!$N$14:$N$785,"&lt;="&amp;'10%5yr-sssv'!$B6,Data!$F$14:$F$785,"&gt;"&amp;'10%5yr-sssv'!H$1,Data!$F$14:$F$785,"&lt;="&amp;'10%5yr-sssv'!H$2)</f>
        <v>1</v>
      </c>
      <c r="I7" s="48">
        <f ca="1">COUNTIFS(Data!$N$14:$N$785,"&gt;"&amp;'10%5yr-sssv'!$A6,Data!$N$14:$N$785,"&lt;="&amp;'10%5yr-sssv'!$B6,Data!$F$14:$F$785,"&gt;"&amp;'10%5yr-sssv'!I$1,Data!$F$14:$F$785,"&lt;="&amp;'10%5yr-sssv'!I$2)</f>
        <v>6</v>
      </c>
      <c r="J7" s="48">
        <f ca="1">COUNTIFS(Data!$N$14:$N$785,"&gt;"&amp;'10%5yr-sssv'!$A6,Data!$N$14:$N$785,"&lt;="&amp;'10%5yr-sssv'!$B6,Data!$F$14:$F$785,"&gt;"&amp;'10%5yr-sssv'!J$1,Data!$F$14:$F$785,"&lt;="&amp;'10%5yr-sssv'!J$2)</f>
        <v>12</v>
      </c>
      <c r="K7" s="48">
        <f ca="1">COUNTIFS(Data!$N$14:$N$785,"&gt;"&amp;'10%5yr-sssv'!$A6,Data!$N$14:$N$785,"&lt;="&amp;'10%5yr-sssv'!$B6,Data!$F$14:$F$785,"&gt;"&amp;'10%5yr-sssv'!K$1,Data!$F$14:$F$785,"&lt;="&amp;'10%5yr-sssv'!K$2)</f>
        <v>7</v>
      </c>
      <c r="L7" s="48">
        <f ca="1">COUNTIFS(Data!$N$14:$N$785,"&gt;"&amp;'10%5yr-sssv'!$A6,Data!$N$14:$N$785,"&lt;="&amp;'10%5yr-sssv'!$B6,Data!$F$14:$F$785,"&gt;"&amp;'10%5yr-sssv'!L$1,Data!$F$14:$F$785,"&lt;="&amp;'10%5yr-sssv'!L$2)</f>
        <v>8</v>
      </c>
      <c r="M7" s="44">
        <f ca="1">COUNTIFS(Data!$N$14:$N$785,"&gt;"&amp;'10%5yr-sssv'!$A6,Data!$N$14:$N$785,"&lt;="&amp;'10%5yr-sssv'!$B6,Data!$F$14:$F$785,"&gt;"&amp;'10%5yr-sssv'!M$1,Data!$F$14:$F$785,"&lt;="&amp;'10%5yr-sssv'!M$2)</f>
        <v>8</v>
      </c>
    </row>
    <row r="8" spans="1:15" x14ac:dyDescent="0.25">
      <c r="A8" s="13"/>
      <c r="B8" s="13"/>
      <c r="C8" s="13"/>
      <c r="D8" s="13"/>
      <c r="E8" s="12" t="s">
        <v>86</v>
      </c>
      <c r="F8" s="45">
        <f t="shared" ref="F8:M8" ca="1" si="0">IFERROR(F6/F7,"--")</f>
        <v>0.61904761904761907</v>
      </c>
      <c r="G8" s="39" t="str">
        <f t="shared" ca="1" si="0"/>
        <v>--</v>
      </c>
      <c r="H8" s="39">
        <f t="shared" ca="1" si="0"/>
        <v>0</v>
      </c>
      <c r="I8" s="49">
        <f t="shared" ca="1" si="0"/>
        <v>0.16666666666666666</v>
      </c>
      <c r="J8" s="49">
        <f t="shared" ca="1" si="0"/>
        <v>8.3333333333333329E-2</v>
      </c>
      <c r="K8" s="49">
        <f t="shared" ca="1" si="0"/>
        <v>0</v>
      </c>
      <c r="L8" s="49">
        <f t="shared" ca="1" si="0"/>
        <v>0.125</v>
      </c>
      <c r="M8" s="45">
        <f t="shared" ca="1" si="0"/>
        <v>0.625</v>
      </c>
      <c r="N8" s="14"/>
      <c r="O8" s="14"/>
    </row>
    <row r="9" spans="1:15" x14ac:dyDescent="0.25">
      <c r="A9" s="13"/>
      <c r="B9" s="13"/>
      <c r="C9" s="13"/>
      <c r="D9" s="13"/>
      <c r="E9" s="12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x14ac:dyDescent="0.25">
      <c r="A10" s="13">
        <f ca="1">OFFSET(Data!$N$3,((ROW(A5)-1)/4),)</f>
        <v>0.61020989413653848</v>
      </c>
      <c r="B10" s="13">
        <f ca="1">OFFSET(Data!$N$4,((ROW(A5)-1)/4),)</f>
        <v>1.0013514706032312</v>
      </c>
      <c r="C10" s="13">
        <f ca="1">COUNTIFS(Data!N$14:N$785,"&gt;="&amp;A10,Data!N$14:N$785,"&lt;"&amp;B10)</f>
        <v>77</v>
      </c>
      <c r="D10" s="13">
        <f ca="1">AVERAGEIFS(Data!N$14:N$785,Data!N$14:N$785,"&gt;="&amp;A10,Data!N$14:N$785,"&lt;"&amp;B10)</f>
        <v>0.73270912394388954</v>
      </c>
      <c r="E10" s="12" t="s">
        <v>84</v>
      </c>
      <c r="F10" s="43">
        <f ca="1">COUNTIFS(Data!$E$14:$E$785,"&gt;"&amp;'10%5yr-sssv'!$E$5,Data!$N$14:$N$785,"&gt;"&amp;'10%5yr-sssv'!$A10,Data!$N$14:$N$785,"&lt;="&amp;'10%5yr-sssv'!$B10,Data!$F$14:$F$785,"&gt;"&amp;'10%5yr-sssv'!F$1,Data!$F$14:$F$785,"&lt;="&amp;'10%5yr-sssv'!F$2)</f>
        <v>1</v>
      </c>
      <c r="G10" s="48">
        <f ca="1">COUNTIFS(Data!$E$14:$E$785,"&gt;"&amp;'10%5yr-sssv'!$E$5,Data!$N$14:$N$785,"&gt;"&amp;'10%5yr-sssv'!$A10,Data!$N$14:$N$785,"&lt;="&amp;'10%5yr-sssv'!$B10,Data!$F$14:$F$785,"&gt;"&amp;'10%5yr-sssv'!G$1,Data!$F$14:$F$785,"&lt;="&amp;'10%5yr-sssv'!G$2)</f>
        <v>0</v>
      </c>
      <c r="H10" s="48">
        <f ca="1">COUNTIFS(Data!$E$14:$E$785,"&gt;"&amp;'10%5yr-sssv'!$E$5,Data!$N$14:$N$785,"&gt;"&amp;'10%5yr-sssv'!$A10,Data!$N$14:$N$785,"&lt;="&amp;'10%5yr-sssv'!$B10,Data!$F$14:$F$785,"&gt;"&amp;'10%5yr-sssv'!H$1,Data!$F$14:$F$785,"&lt;="&amp;'10%5yr-sssv'!H$2)</f>
        <v>1</v>
      </c>
      <c r="I10" s="48">
        <f ca="1">COUNTIFS(Data!$E$14:$E$785,"&gt;"&amp;'10%5yr-sssv'!$E$5,Data!$N$14:$N$785,"&gt;"&amp;'10%5yr-sssv'!$A10,Data!$N$14:$N$785,"&lt;="&amp;'10%5yr-sssv'!$B10,Data!$F$14:$F$785,"&gt;"&amp;'10%5yr-sssv'!I$1,Data!$F$14:$F$785,"&lt;="&amp;'10%5yr-sssv'!I$2)</f>
        <v>1</v>
      </c>
      <c r="J10" s="46">
        <f ca="1">COUNTIFS(Data!$E$14:$E$785,"&gt;"&amp;'10%5yr-sssv'!$E$5,Data!$N$14:$N$785,"&gt;"&amp;'10%5yr-sssv'!$A10,Data!$N$14:$N$785,"&lt;="&amp;'10%5yr-sssv'!$B10,Data!$F$14:$F$785,"&gt;"&amp;'10%5yr-sssv'!J$1,Data!$F$14:$F$785,"&lt;="&amp;'10%5yr-sssv'!J$2)</f>
        <v>2</v>
      </c>
      <c r="K10" s="44">
        <f ca="1">COUNTIFS(Data!$E$14:$E$785,"&gt;"&amp;'10%5yr-sssv'!$E$5,Data!$N$14:$N$785,"&gt;"&amp;'10%5yr-sssv'!$A10,Data!$N$14:$N$785,"&lt;="&amp;'10%5yr-sssv'!$B10,Data!$F$14:$F$785,"&gt;"&amp;'10%5yr-sssv'!K$1,Data!$F$14:$F$785,"&lt;="&amp;'10%5yr-sssv'!K$2)</f>
        <v>4</v>
      </c>
      <c r="L10" s="44">
        <f ca="1">COUNTIFS(Data!$E$14:$E$785,"&gt;"&amp;'10%5yr-sssv'!$E$5,Data!$N$14:$N$785,"&gt;"&amp;'10%5yr-sssv'!$A10,Data!$N$14:$N$785,"&lt;="&amp;'10%5yr-sssv'!$B10,Data!$F$14:$F$785,"&gt;"&amp;'10%5yr-sssv'!L$1,Data!$F$14:$F$785,"&lt;="&amp;'10%5yr-sssv'!L$2)</f>
        <v>3</v>
      </c>
      <c r="M10" s="44">
        <f ca="1">COUNTIFS(Data!$E$14:$E$785,"&gt;"&amp;'10%5yr-sssv'!$E$5,Data!$N$14:$N$785,"&gt;"&amp;'10%5yr-sssv'!$A10,Data!$N$14:$N$785,"&lt;="&amp;'10%5yr-sssv'!$B10,Data!$F$14:$F$785,"&gt;"&amp;'10%5yr-sssv'!M$1,Data!$F$14:$F$785,"&lt;="&amp;'10%5yr-sssv'!M$2)</f>
        <v>7</v>
      </c>
    </row>
    <row r="11" spans="1:15" x14ac:dyDescent="0.25">
      <c r="A11" s="13"/>
      <c r="B11" s="13"/>
      <c r="C11" s="13"/>
      <c r="D11" s="13"/>
      <c r="E11" s="12" t="s">
        <v>85</v>
      </c>
      <c r="F11" s="43">
        <f ca="1">COUNTIFS(Data!$N$14:$N$785,"&gt;"&amp;'10%5yr-sssv'!$A10,Data!$N$14:$N$785,"&lt;="&amp;'10%5yr-sssv'!$B10,Data!$F$14:$F$785,"&gt;"&amp;'10%5yr-sssv'!F$1,Data!$F$14:$F$785,"&lt;="&amp;'10%5yr-sssv'!F$2)</f>
        <v>2</v>
      </c>
      <c r="G11" s="48">
        <f ca="1">COUNTIFS(Data!$N$14:$N$785,"&gt;"&amp;'10%5yr-sssv'!$A10,Data!$N$14:$N$785,"&lt;="&amp;'10%5yr-sssv'!$B10,Data!$F$14:$F$785,"&gt;"&amp;'10%5yr-sssv'!G$1,Data!$F$14:$F$785,"&lt;="&amp;'10%5yr-sssv'!G$2)</f>
        <v>5</v>
      </c>
      <c r="H11" s="48">
        <f ca="1">COUNTIFS(Data!$N$14:$N$785,"&gt;"&amp;'10%5yr-sssv'!$A10,Data!$N$14:$N$785,"&lt;="&amp;'10%5yr-sssv'!$B10,Data!$F$14:$F$785,"&gt;"&amp;'10%5yr-sssv'!H$1,Data!$F$14:$F$785,"&lt;="&amp;'10%5yr-sssv'!H$2)</f>
        <v>10</v>
      </c>
      <c r="I11" s="48">
        <f ca="1">COUNTIFS(Data!$N$14:$N$785,"&gt;"&amp;'10%5yr-sssv'!$A10,Data!$N$14:$N$785,"&lt;="&amp;'10%5yr-sssv'!$B10,Data!$F$14:$F$785,"&gt;"&amp;'10%5yr-sssv'!I$1,Data!$F$14:$F$785,"&lt;="&amp;'10%5yr-sssv'!I$2)</f>
        <v>9</v>
      </c>
      <c r="J11" s="46">
        <f ca="1">COUNTIFS(Data!$N$14:$N$785,"&gt;"&amp;'10%5yr-sssv'!$A10,Data!$N$14:$N$785,"&lt;="&amp;'10%5yr-sssv'!$B10,Data!$F$14:$F$785,"&gt;"&amp;'10%5yr-sssv'!J$1,Data!$F$14:$F$785,"&lt;="&amp;'10%5yr-sssv'!J$2)</f>
        <v>7</v>
      </c>
      <c r="K11" s="44">
        <f ca="1">COUNTIFS(Data!$N$14:$N$785,"&gt;"&amp;'10%5yr-sssv'!$A10,Data!$N$14:$N$785,"&lt;="&amp;'10%5yr-sssv'!$B10,Data!$F$14:$F$785,"&gt;"&amp;'10%5yr-sssv'!K$1,Data!$F$14:$F$785,"&lt;="&amp;'10%5yr-sssv'!K$2)</f>
        <v>6</v>
      </c>
      <c r="L11" s="44">
        <f ca="1">COUNTIFS(Data!$N$14:$N$785,"&gt;"&amp;'10%5yr-sssv'!$A10,Data!$N$14:$N$785,"&lt;="&amp;'10%5yr-sssv'!$B10,Data!$F$14:$F$785,"&gt;"&amp;'10%5yr-sssv'!L$1,Data!$F$14:$F$785,"&lt;="&amp;'10%5yr-sssv'!L$2)</f>
        <v>5</v>
      </c>
      <c r="M11" s="44">
        <f ca="1">COUNTIFS(Data!$N$14:$N$785,"&gt;"&amp;'10%5yr-sssv'!$A10,Data!$N$14:$N$785,"&lt;="&amp;'10%5yr-sssv'!$B10,Data!$F$14:$F$785,"&gt;"&amp;'10%5yr-sssv'!M$1,Data!$F$14:$F$785,"&lt;="&amp;'10%5yr-sssv'!M$2)</f>
        <v>11</v>
      </c>
    </row>
    <row r="12" spans="1:15" x14ac:dyDescent="0.25">
      <c r="A12" s="13"/>
      <c r="B12" s="13"/>
      <c r="C12" s="13"/>
      <c r="D12" s="13"/>
      <c r="E12" s="12" t="s">
        <v>86</v>
      </c>
      <c r="F12" s="39">
        <f t="shared" ref="F12:M12" ca="1" si="1">IFERROR(F10/F11,"--")</f>
        <v>0.5</v>
      </c>
      <c r="G12" s="49">
        <f t="shared" ca="1" si="1"/>
        <v>0</v>
      </c>
      <c r="H12" s="49">
        <f t="shared" ca="1" si="1"/>
        <v>0.1</v>
      </c>
      <c r="I12" s="49">
        <f t="shared" ca="1" si="1"/>
        <v>0.1111111111111111</v>
      </c>
      <c r="J12" s="47">
        <f t="shared" ca="1" si="1"/>
        <v>0.2857142857142857</v>
      </c>
      <c r="K12" s="45">
        <f t="shared" ca="1" si="1"/>
        <v>0.66666666666666663</v>
      </c>
      <c r="L12" s="45">
        <f t="shared" ca="1" si="1"/>
        <v>0.6</v>
      </c>
      <c r="M12" s="45">
        <f t="shared" ca="1" si="1"/>
        <v>0.63636363636363635</v>
      </c>
      <c r="N12" s="14"/>
      <c r="O12" s="14"/>
    </row>
    <row r="13" spans="1:15" x14ac:dyDescent="0.25">
      <c r="A13" s="13"/>
      <c r="B13" s="13"/>
      <c r="C13" s="13"/>
      <c r="D13" s="13"/>
      <c r="E13" s="12"/>
    </row>
    <row r="14" spans="1:15" x14ac:dyDescent="0.25">
      <c r="A14" s="13">
        <f ca="1">OFFSET(Data!$N$3,((ROW(A9)-1)/4),)</f>
        <v>1.0013514706032312</v>
      </c>
      <c r="B14" s="13">
        <f ca="1">OFFSET(Data!$N$4,((ROW(A9)-1)/4),)</f>
        <v>1.675983319178135</v>
      </c>
      <c r="C14" s="13">
        <f ca="1">COUNTIFS(Data!N$14:N$785,"&gt;="&amp;A14,Data!N$14:N$785,"&lt;"&amp;B14)</f>
        <v>78</v>
      </c>
      <c r="D14" s="13">
        <f ca="1">AVERAGEIFS(Data!N$14:N$785,Data!N$14:N$785,"&gt;="&amp;A14,Data!N$14:N$785,"&lt;"&amp;B14)</f>
        <v>1.4040950746170748</v>
      </c>
      <c r="E14" s="12" t="s">
        <v>84</v>
      </c>
      <c r="F14" s="43">
        <f ca="1">COUNTIFS(Data!$E$14:$E$785,"&gt;"&amp;'10%5yr-sssv'!$E$5,Data!$N$14:$N$785,"&gt;"&amp;'10%5yr-sssv'!$A14,Data!$N$14:$N$785,"&lt;="&amp;'10%5yr-sssv'!$B14,Data!$F$14:$F$785,"&gt;"&amp;'10%5yr-sssv'!F$1,Data!$F$14:$F$785,"&lt;="&amp;'10%5yr-sssv'!F$2)</f>
        <v>1</v>
      </c>
      <c r="G14" s="43">
        <f ca="1">COUNTIFS(Data!$E$14:$E$785,"&gt;"&amp;'10%5yr-sssv'!$E$5,Data!$N$14:$N$785,"&gt;"&amp;'10%5yr-sssv'!$A14,Data!$N$14:$N$785,"&lt;="&amp;'10%5yr-sssv'!$B14,Data!$F$14:$F$785,"&gt;"&amp;'10%5yr-sssv'!G$1,Data!$F$14:$F$785,"&lt;="&amp;'10%5yr-sssv'!G$2)</f>
        <v>1</v>
      </c>
      <c r="H14" s="43">
        <f ca="1">COUNTIFS(Data!$E$14:$E$785,"&gt;"&amp;'10%5yr-sssv'!$E$5,Data!$N$14:$N$785,"&gt;"&amp;'10%5yr-sssv'!$A14,Data!$N$14:$N$785,"&lt;="&amp;'10%5yr-sssv'!$B14,Data!$F$14:$F$785,"&gt;"&amp;'10%5yr-sssv'!H$1,Data!$F$14:$F$785,"&lt;="&amp;'10%5yr-sssv'!H$2)</f>
        <v>0</v>
      </c>
      <c r="I14" s="43">
        <f ca="1">COUNTIFS(Data!$E$14:$E$785,"&gt;"&amp;'10%5yr-sssv'!$E$5,Data!$N$14:$N$785,"&gt;"&amp;'10%5yr-sssv'!$A14,Data!$N$14:$N$785,"&lt;="&amp;'10%5yr-sssv'!$B14,Data!$F$14:$F$785,"&gt;"&amp;'10%5yr-sssv'!I$1,Data!$F$14:$F$785,"&lt;="&amp;'10%5yr-sssv'!I$2)</f>
        <v>1</v>
      </c>
      <c r="J14" s="48">
        <f ca="1">COUNTIFS(Data!$E$14:$E$785,"&gt;"&amp;'10%5yr-sssv'!$E$5,Data!$N$14:$N$785,"&gt;"&amp;'10%5yr-sssv'!$A14,Data!$N$14:$N$785,"&lt;="&amp;'10%5yr-sssv'!$B14,Data!$F$14:$F$785,"&gt;"&amp;'10%5yr-sssv'!J$1,Data!$F$14:$F$785,"&lt;="&amp;'10%5yr-sssv'!J$2)</f>
        <v>2</v>
      </c>
      <c r="K14" s="48">
        <f ca="1">COUNTIFS(Data!$E$14:$E$785,"&gt;"&amp;'10%5yr-sssv'!$E$5,Data!$N$14:$N$785,"&gt;"&amp;'10%5yr-sssv'!$A14,Data!$N$14:$N$785,"&lt;="&amp;'10%5yr-sssv'!$B14,Data!$F$14:$F$785,"&gt;"&amp;'10%5yr-sssv'!K$1,Data!$F$14:$F$785,"&lt;="&amp;'10%5yr-sssv'!K$2)</f>
        <v>3</v>
      </c>
      <c r="L14" s="12">
        <f ca="1">COUNTIFS(Data!$E$14:$E$785,"&gt;"&amp;'10%5yr-sssv'!$E$5,Data!$N$14:$N$785,"&gt;"&amp;'10%5yr-sssv'!$A14,Data!$N$14:$N$785,"&lt;="&amp;'10%5yr-sssv'!$B14,Data!$F$14:$F$785,"&gt;"&amp;'10%5yr-sssv'!L$1,Data!$F$14:$F$785,"&lt;="&amp;'10%5yr-sssv'!L$2)</f>
        <v>4</v>
      </c>
      <c r="M14" s="46">
        <f ca="1">COUNTIFS(Data!$E$14:$E$785,"&gt;"&amp;'10%5yr-sssv'!$E$5,Data!$N$14:$N$785,"&gt;"&amp;'10%5yr-sssv'!$A14,Data!$N$14:$N$785,"&lt;="&amp;'10%5yr-sssv'!$B14,Data!$F$14:$F$785,"&gt;"&amp;'10%5yr-sssv'!M$1,Data!$F$14:$F$785,"&lt;="&amp;'10%5yr-sssv'!M$2)</f>
        <v>6</v>
      </c>
    </row>
    <row r="15" spans="1:15" x14ac:dyDescent="0.25">
      <c r="A15" s="13"/>
      <c r="B15" s="13"/>
      <c r="C15" s="13"/>
      <c r="D15" s="13"/>
      <c r="E15" s="12" t="s">
        <v>85</v>
      </c>
      <c r="F15" s="43">
        <f ca="1">COUNTIFS(Data!$N$14:$N$785,"&gt;"&amp;'10%5yr-sssv'!$A14,Data!$N$14:$N$785,"&lt;="&amp;'10%5yr-sssv'!$B14,Data!$F$14:$F$785,"&gt;"&amp;'10%5yr-sssv'!F$1,Data!$F$14:$F$785,"&lt;="&amp;'10%5yr-sssv'!F$2)</f>
        <v>2</v>
      </c>
      <c r="G15" s="43">
        <f ca="1">COUNTIFS(Data!$N$14:$N$785,"&gt;"&amp;'10%5yr-sssv'!$A14,Data!$N$14:$N$785,"&lt;="&amp;'10%5yr-sssv'!$B14,Data!$F$14:$F$785,"&gt;"&amp;'10%5yr-sssv'!G$1,Data!$F$14:$F$785,"&lt;="&amp;'10%5yr-sssv'!G$2)</f>
        <v>1</v>
      </c>
      <c r="H15" s="43">
        <f ca="1">COUNTIFS(Data!$N$14:$N$785,"&gt;"&amp;'10%5yr-sssv'!$A14,Data!$N$14:$N$785,"&lt;="&amp;'10%5yr-sssv'!$B14,Data!$F$14:$F$785,"&gt;"&amp;'10%5yr-sssv'!H$1,Data!$F$14:$F$785,"&lt;="&amp;'10%5yr-sssv'!H$2)</f>
        <v>4</v>
      </c>
      <c r="I15" s="43">
        <f ca="1">COUNTIFS(Data!$N$14:$N$785,"&gt;"&amp;'10%5yr-sssv'!$A14,Data!$N$14:$N$785,"&lt;="&amp;'10%5yr-sssv'!$B14,Data!$F$14:$F$785,"&gt;"&amp;'10%5yr-sssv'!I$1,Data!$F$14:$F$785,"&lt;="&amp;'10%5yr-sssv'!I$2)</f>
        <v>4</v>
      </c>
      <c r="J15" s="48">
        <f ca="1">COUNTIFS(Data!$N$14:$N$785,"&gt;"&amp;'10%5yr-sssv'!$A14,Data!$N$14:$N$785,"&lt;="&amp;'10%5yr-sssv'!$B14,Data!$F$14:$F$785,"&gt;"&amp;'10%5yr-sssv'!J$1,Data!$F$14:$F$785,"&lt;="&amp;'10%5yr-sssv'!J$2)</f>
        <v>9</v>
      </c>
      <c r="K15" s="48">
        <f ca="1">COUNTIFS(Data!$N$14:$N$785,"&gt;"&amp;'10%5yr-sssv'!$A14,Data!$N$14:$N$785,"&lt;="&amp;'10%5yr-sssv'!$B14,Data!$F$14:$F$785,"&gt;"&amp;'10%5yr-sssv'!K$1,Data!$F$14:$F$785,"&lt;="&amp;'10%5yr-sssv'!K$2)</f>
        <v>13</v>
      </c>
      <c r="L15" s="12">
        <f ca="1">COUNTIFS(Data!$N$14:$N$785,"&gt;"&amp;'10%5yr-sssv'!$A14,Data!$N$14:$N$785,"&lt;="&amp;'10%5yr-sssv'!$B14,Data!$F$14:$F$785,"&gt;"&amp;'10%5yr-sssv'!L$1,Data!$F$14:$F$785,"&lt;="&amp;'10%5yr-sssv'!L$2)</f>
        <v>8</v>
      </c>
      <c r="M15" s="46">
        <f ca="1">COUNTIFS(Data!$N$14:$N$785,"&gt;"&amp;'10%5yr-sssv'!$A14,Data!$N$14:$N$785,"&lt;="&amp;'10%5yr-sssv'!$B14,Data!$F$14:$F$785,"&gt;"&amp;'10%5yr-sssv'!M$1,Data!$F$14:$F$785,"&lt;="&amp;'10%5yr-sssv'!M$2)</f>
        <v>14</v>
      </c>
    </row>
    <row r="16" spans="1:15" x14ac:dyDescent="0.25">
      <c r="A16" s="13"/>
      <c r="B16" s="13"/>
      <c r="C16" s="13"/>
      <c r="D16" s="13"/>
      <c r="E16" s="12" t="s">
        <v>86</v>
      </c>
      <c r="F16" s="39">
        <f t="shared" ref="F16:M16" ca="1" si="2">IFERROR(F14/F15,"--")</f>
        <v>0.5</v>
      </c>
      <c r="G16" s="39">
        <f t="shared" ca="1" si="2"/>
        <v>1</v>
      </c>
      <c r="H16" s="39">
        <f t="shared" ca="1" si="2"/>
        <v>0</v>
      </c>
      <c r="I16" s="39">
        <f t="shared" ca="1" si="2"/>
        <v>0.25</v>
      </c>
      <c r="J16" s="49">
        <f t="shared" ca="1" si="2"/>
        <v>0.22222222222222221</v>
      </c>
      <c r="K16" s="49">
        <f t="shared" ca="1" si="2"/>
        <v>0.23076923076923078</v>
      </c>
      <c r="L16" s="40">
        <f t="shared" ca="1" si="2"/>
        <v>0.5</v>
      </c>
      <c r="M16" s="47">
        <f t="shared" ca="1" si="2"/>
        <v>0.42857142857142855</v>
      </c>
      <c r="N16" s="14"/>
      <c r="O16" s="14"/>
    </row>
    <row r="17" spans="1:15" x14ac:dyDescent="0.25">
      <c r="A17" s="13"/>
      <c r="B17" s="13"/>
      <c r="C17" s="13"/>
      <c r="D17" s="13"/>
      <c r="E17" s="12"/>
    </row>
    <row r="18" spans="1:15" x14ac:dyDescent="0.25">
      <c r="A18" s="13">
        <f ca="1">OFFSET(Data!$N$3,((ROW(A13)-1)/4),)</f>
        <v>1.675983319178135</v>
      </c>
      <c r="B18" s="13">
        <f ca="1">OFFSET(Data!$N$4,((ROW(A13)-1)/4),)</f>
        <v>2.6561449271882518</v>
      </c>
      <c r="C18" s="13">
        <f ca="1">COUNTIFS(Data!N$14:N$785,"&gt;="&amp;A18,Data!N$14:N$785,"&lt;"&amp;B18)</f>
        <v>77</v>
      </c>
      <c r="D18" s="13">
        <f ca="1">AVERAGEIFS(Data!N$14:N$785,Data!N$14:N$785,"&gt;="&amp;A18,Data!N$14:N$785,"&lt;"&amp;B18)</f>
        <v>2.0683690071427412</v>
      </c>
      <c r="E18" s="12" t="s">
        <v>84</v>
      </c>
      <c r="F18" s="43">
        <f ca="1">COUNTIFS(Data!$E$14:$E$785,"&gt;"&amp;'10%5yr-sssv'!$E$5,Data!$N$14:$N$785,"&gt;"&amp;'10%5yr-sssv'!$A18,Data!$N$14:$N$785,"&lt;="&amp;'10%5yr-sssv'!$B18,Data!$F$14:$F$785,"&gt;"&amp;'10%5yr-sssv'!F$1,Data!$F$14:$F$785,"&lt;="&amp;'10%5yr-sssv'!F$2)</f>
        <v>0</v>
      </c>
      <c r="G18" s="43">
        <f ca="1">COUNTIFS(Data!$E$14:$E$785,"&gt;"&amp;'10%5yr-sssv'!$E$5,Data!$N$14:$N$785,"&gt;"&amp;'10%5yr-sssv'!$A18,Data!$N$14:$N$785,"&lt;="&amp;'10%5yr-sssv'!$B18,Data!$F$14:$F$785,"&gt;"&amp;'10%5yr-sssv'!G$1,Data!$F$14:$F$785,"&lt;="&amp;'10%5yr-sssv'!G$2)</f>
        <v>1</v>
      </c>
      <c r="H18" s="43">
        <f ca="1">COUNTIFS(Data!$E$14:$E$785,"&gt;"&amp;'10%5yr-sssv'!$E$5,Data!$N$14:$N$785,"&gt;"&amp;'10%5yr-sssv'!$A18,Data!$N$14:$N$785,"&lt;="&amp;'10%5yr-sssv'!$B18,Data!$F$14:$F$785,"&gt;"&amp;'10%5yr-sssv'!H$1,Data!$F$14:$F$785,"&lt;="&amp;'10%5yr-sssv'!H$2)</f>
        <v>0</v>
      </c>
      <c r="I18" s="48">
        <f ca="1">COUNTIFS(Data!$E$14:$E$785,"&gt;"&amp;'10%5yr-sssv'!$E$5,Data!$N$14:$N$785,"&gt;"&amp;'10%5yr-sssv'!$A18,Data!$N$14:$N$785,"&lt;="&amp;'10%5yr-sssv'!$B18,Data!$F$14:$F$785,"&gt;"&amp;'10%5yr-sssv'!I$1,Data!$F$14:$F$785,"&lt;="&amp;'10%5yr-sssv'!I$2)</f>
        <v>1</v>
      </c>
      <c r="J18" s="48">
        <f ca="1">COUNTIFS(Data!$E$14:$E$785,"&gt;"&amp;'10%5yr-sssv'!$E$5,Data!$N$14:$N$785,"&gt;"&amp;'10%5yr-sssv'!$A18,Data!$N$14:$N$785,"&lt;="&amp;'10%5yr-sssv'!$B18,Data!$F$14:$F$785,"&gt;"&amp;'10%5yr-sssv'!J$1,Data!$F$14:$F$785,"&lt;="&amp;'10%5yr-sssv'!J$2)</f>
        <v>1</v>
      </c>
      <c r="K18" s="48">
        <f ca="1">COUNTIFS(Data!$E$14:$E$785,"&gt;"&amp;'10%5yr-sssv'!$E$5,Data!$N$14:$N$785,"&gt;"&amp;'10%5yr-sssv'!$A18,Data!$N$14:$N$785,"&lt;="&amp;'10%5yr-sssv'!$B18,Data!$F$14:$F$785,"&gt;"&amp;'10%5yr-sssv'!K$1,Data!$F$14:$F$785,"&lt;="&amp;'10%5yr-sssv'!K$2)</f>
        <v>2</v>
      </c>
      <c r="L18" s="44">
        <f ca="1">COUNTIFS(Data!$E$14:$E$785,"&gt;"&amp;'10%5yr-sssv'!$E$5,Data!$N$14:$N$785,"&gt;"&amp;'10%5yr-sssv'!$A18,Data!$N$14:$N$785,"&lt;="&amp;'10%5yr-sssv'!$B18,Data!$F$14:$F$785,"&gt;"&amp;'10%5yr-sssv'!L$1,Data!$F$14:$F$785,"&lt;="&amp;'10%5yr-sssv'!L$2)</f>
        <v>6</v>
      </c>
      <c r="M18" s="41">
        <f ca="1">COUNTIFS(Data!$E$14:$E$785,"&gt;"&amp;'10%5yr-sssv'!$E$5,Data!$N$14:$N$785,"&gt;"&amp;'10%5yr-sssv'!$A18,Data!$N$14:$N$785,"&lt;="&amp;'10%5yr-sssv'!$B18,Data!$F$14:$F$785,"&gt;"&amp;'10%5yr-sssv'!M$1,Data!$F$14:$F$785,"&lt;="&amp;'10%5yr-sssv'!M$2)</f>
        <v>10</v>
      </c>
    </row>
    <row r="19" spans="1:15" x14ac:dyDescent="0.25">
      <c r="D19" s="13"/>
      <c r="E19" s="12" t="s">
        <v>85</v>
      </c>
      <c r="F19" s="43">
        <f ca="1">COUNTIFS(Data!$N$14:$N$785,"&gt;"&amp;'10%5yr-sssv'!$A18,Data!$N$14:$N$785,"&lt;="&amp;'10%5yr-sssv'!$B18,Data!$F$14:$F$785,"&gt;"&amp;'10%5yr-sssv'!F$1,Data!$F$14:$F$785,"&lt;="&amp;'10%5yr-sssv'!F$2)</f>
        <v>0</v>
      </c>
      <c r="G19" s="43">
        <f ca="1">COUNTIFS(Data!$N$14:$N$785,"&gt;"&amp;'10%5yr-sssv'!$A18,Data!$N$14:$N$785,"&lt;="&amp;'10%5yr-sssv'!$B18,Data!$F$14:$F$785,"&gt;"&amp;'10%5yr-sssv'!G$1,Data!$F$14:$F$785,"&lt;="&amp;'10%5yr-sssv'!G$2)</f>
        <v>2</v>
      </c>
      <c r="H19" s="43">
        <f ca="1">COUNTIFS(Data!$N$14:$N$785,"&gt;"&amp;'10%5yr-sssv'!$A18,Data!$N$14:$N$785,"&lt;="&amp;'10%5yr-sssv'!$B18,Data!$F$14:$F$785,"&gt;"&amp;'10%5yr-sssv'!H$1,Data!$F$14:$F$785,"&lt;="&amp;'10%5yr-sssv'!H$2)</f>
        <v>2</v>
      </c>
      <c r="I19" s="48">
        <f ca="1">COUNTIFS(Data!$N$14:$N$785,"&gt;"&amp;'10%5yr-sssv'!$A18,Data!$N$14:$N$785,"&lt;="&amp;'10%5yr-sssv'!$B18,Data!$F$14:$F$785,"&gt;"&amp;'10%5yr-sssv'!I$1,Data!$F$14:$F$785,"&lt;="&amp;'10%5yr-sssv'!I$2)</f>
        <v>10</v>
      </c>
      <c r="J19" s="48">
        <f ca="1">COUNTIFS(Data!$N$14:$N$785,"&gt;"&amp;'10%5yr-sssv'!$A18,Data!$N$14:$N$785,"&lt;="&amp;'10%5yr-sssv'!$B18,Data!$F$14:$F$785,"&gt;"&amp;'10%5yr-sssv'!J$1,Data!$F$14:$F$785,"&lt;="&amp;'10%5yr-sssv'!J$2)</f>
        <v>11</v>
      </c>
      <c r="K19" s="48">
        <f ca="1">COUNTIFS(Data!$N$14:$N$785,"&gt;"&amp;'10%5yr-sssv'!$A18,Data!$N$14:$N$785,"&lt;="&amp;'10%5yr-sssv'!$B18,Data!$F$14:$F$785,"&gt;"&amp;'10%5yr-sssv'!K$1,Data!$F$14:$F$785,"&lt;="&amp;'10%5yr-sssv'!K$2)</f>
        <v>10</v>
      </c>
      <c r="L19" s="44">
        <f ca="1">COUNTIFS(Data!$N$14:$N$785,"&gt;"&amp;'10%5yr-sssv'!$A18,Data!$N$14:$N$785,"&lt;="&amp;'10%5yr-sssv'!$B18,Data!$F$14:$F$785,"&gt;"&amp;'10%5yr-sssv'!L$1,Data!$F$14:$F$785,"&lt;="&amp;'10%5yr-sssv'!L$2)</f>
        <v>11</v>
      </c>
      <c r="M19" s="41">
        <f ca="1">COUNTIFS(Data!$N$14:$N$785,"&gt;"&amp;'10%5yr-sssv'!$A18,Data!$N$14:$N$785,"&lt;="&amp;'10%5yr-sssv'!$B18,Data!$F$14:$F$785,"&gt;"&amp;'10%5yr-sssv'!M$1,Data!$F$14:$F$785,"&lt;="&amp;'10%5yr-sssv'!M$2)</f>
        <v>13</v>
      </c>
    </row>
    <row r="20" spans="1:15" x14ac:dyDescent="0.25">
      <c r="D20" s="13"/>
      <c r="E20" s="12" t="s">
        <v>86</v>
      </c>
      <c r="F20" s="39" t="str">
        <f t="shared" ref="F20:M20" ca="1" si="3">IFERROR(F18/F19,"--")</f>
        <v>--</v>
      </c>
      <c r="G20" s="39">
        <f t="shared" ca="1" si="3"/>
        <v>0.5</v>
      </c>
      <c r="H20" s="39">
        <f t="shared" ca="1" si="3"/>
        <v>0</v>
      </c>
      <c r="I20" s="49">
        <f t="shared" ca="1" si="3"/>
        <v>0.1</v>
      </c>
      <c r="J20" s="49">
        <f t="shared" ca="1" si="3"/>
        <v>9.0909090909090912E-2</v>
      </c>
      <c r="K20" s="49">
        <f t="shared" ca="1" si="3"/>
        <v>0.2</v>
      </c>
      <c r="L20" s="45">
        <f t="shared" ca="1" si="3"/>
        <v>0.54545454545454541</v>
      </c>
      <c r="M20" s="42">
        <f t="shared" ca="1" si="3"/>
        <v>0.76923076923076927</v>
      </c>
      <c r="N20" s="14"/>
      <c r="O20" s="14"/>
    </row>
    <row r="21" spans="1:15" x14ac:dyDescent="0.25">
      <c r="A21" s="13"/>
      <c r="B21" s="13"/>
      <c r="C21" s="13"/>
      <c r="D21" s="13"/>
      <c r="E21" s="12"/>
    </row>
    <row r="22" spans="1:15" x14ac:dyDescent="0.25">
      <c r="A22" s="13">
        <f ca="1">OFFSET(Data!$N$3,((ROW(A17)-1)/4),)</f>
        <v>2.6561449271882518</v>
      </c>
      <c r="B22" s="13">
        <f ca="1">OFFSET(Data!$N$4,((ROW(A17)-1)/4),)</f>
        <v>4.1421054545380569</v>
      </c>
      <c r="C22" s="13">
        <f ca="1">COUNTIFS(Data!N$14:N$785,"&gt;="&amp;A22,Data!N$14:N$785,"&lt;"&amp;B22)</f>
        <v>77</v>
      </c>
      <c r="D22" s="13">
        <f ca="1">AVERAGEIFS(Data!N$14:N$785,Data!N$14:N$785,"&gt;="&amp;A22,Data!N$14:N$785,"&lt;"&amp;B22)</f>
        <v>3.4557047379094961</v>
      </c>
      <c r="E22" s="12" t="s">
        <v>84</v>
      </c>
      <c r="F22" s="43">
        <f ca="1">COUNTIFS(Data!$E$14:$E$785,"&gt;"&amp;'10%5yr-sssv'!$E$5,Data!$N$14:$N$785,"&gt;"&amp;'10%5yr-sssv'!$A22,Data!$N$14:$N$785,"&lt;="&amp;'10%5yr-sssv'!$B22,Data!$F$14:$F$785,"&gt;"&amp;'10%5yr-sssv'!F$1,Data!$F$14:$F$785,"&lt;="&amp;'10%5yr-sssv'!F$2)</f>
        <v>0</v>
      </c>
      <c r="G22" s="43">
        <f ca="1">COUNTIFS(Data!$E$14:$E$785,"&gt;"&amp;'10%5yr-sssv'!$E$5,Data!$N$14:$N$785,"&gt;"&amp;'10%5yr-sssv'!$A22,Data!$N$14:$N$785,"&lt;="&amp;'10%5yr-sssv'!$B22,Data!$F$14:$F$785,"&gt;"&amp;'10%5yr-sssv'!G$1,Data!$F$14:$F$785,"&lt;="&amp;'10%5yr-sssv'!G$2)</f>
        <v>0</v>
      </c>
      <c r="H22" s="43">
        <f ca="1">COUNTIFS(Data!$E$14:$E$785,"&gt;"&amp;'10%5yr-sssv'!$E$5,Data!$N$14:$N$785,"&gt;"&amp;'10%5yr-sssv'!$A22,Data!$N$14:$N$785,"&lt;="&amp;'10%5yr-sssv'!$B22,Data!$F$14:$F$785,"&gt;"&amp;'10%5yr-sssv'!H$1,Data!$F$14:$F$785,"&lt;="&amp;'10%5yr-sssv'!H$2)</f>
        <v>0</v>
      </c>
      <c r="I22" s="48">
        <f ca="1">COUNTIFS(Data!$E$14:$E$785,"&gt;"&amp;'10%5yr-sssv'!$E$5,Data!$N$14:$N$785,"&gt;"&amp;'10%5yr-sssv'!$A22,Data!$N$14:$N$785,"&lt;="&amp;'10%5yr-sssv'!$B22,Data!$F$14:$F$785,"&gt;"&amp;'10%5yr-sssv'!I$1,Data!$F$14:$F$785,"&lt;="&amp;'10%5yr-sssv'!I$2)</f>
        <v>0</v>
      </c>
      <c r="J22" s="48">
        <f ca="1">COUNTIFS(Data!$E$14:$E$785,"&gt;"&amp;'10%5yr-sssv'!$E$5,Data!$N$14:$N$785,"&gt;"&amp;'10%5yr-sssv'!$A22,Data!$N$14:$N$785,"&lt;="&amp;'10%5yr-sssv'!$B22,Data!$F$14:$F$785,"&gt;"&amp;'10%5yr-sssv'!J$1,Data!$F$14:$F$785,"&lt;="&amp;'10%5yr-sssv'!J$2)</f>
        <v>0</v>
      </c>
      <c r="K22" s="48">
        <f ca="1">COUNTIFS(Data!$E$14:$E$785,"&gt;"&amp;'10%5yr-sssv'!$E$5,Data!$N$14:$N$785,"&gt;"&amp;'10%5yr-sssv'!$A22,Data!$N$14:$N$785,"&lt;="&amp;'10%5yr-sssv'!$B22,Data!$F$14:$F$785,"&gt;"&amp;'10%5yr-sssv'!K$1,Data!$F$14:$F$785,"&lt;="&amp;'10%5yr-sssv'!K$2)</f>
        <v>1</v>
      </c>
      <c r="L22" s="46">
        <f ca="1">COUNTIFS(Data!$E$14:$E$785,"&gt;"&amp;'10%5yr-sssv'!$E$5,Data!$N$14:$N$785,"&gt;"&amp;'10%5yr-sssv'!$A22,Data!$N$14:$N$785,"&lt;="&amp;'10%5yr-sssv'!$B22,Data!$F$14:$F$785,"&gt;"&amp;'10%5yr-sssv'!L$1,Data!$F$14:$F$785,"&lt;="&amp;'10%5yr-sssv'!L$2)</f>
        <v>5</v>
      </c>
      <c r="M22" s="46">
        <f ca="1">COUNTIFS(Data!$E$14:$E$785,"&gt;"&amp;'10%5yr-sssv'!$E$5,Data!$N$14:$N$785,"&gt;"&amp;'10%5yr-sssv'!$A22,Data!$N$14:$N$785,"&lt;="&amp;'10%5yr-sssv'!$B22,Data!$F$14:$F$785,"&gt;"&amp;'10%5yr-sssv'!M$1,Data!$F$14:$F$785,"&lt;="&amp;'10%5yr-sssv'!M$2)</f>
        <v>5</v>
      </c>
    </row>
    <row r="23" spans="1:15" x14ac:dyDescent="0.25">
      <c r="D23" s="13"/>
      <c r="E23" s="12" t="s">
        <v>85</v>
      </c>
      <c r="F23" s="43">
        <f ca="1">COUNTIFS(Data!$N$14:$N$785,"&gt;"&amp;'10%5yr-sssv'!$A22,Data!$N$14:$N$785,"&lt;="&amp;'10%5yr-sssv'!$B22,Data!$F$14:$F$785,"&gt;"&amp;'10%5yr-sssv'!F$1,Data!$F$14:$F$785,"&lt;="&amp;'10%5yr-sssv'!F$2)</f>
        <v>4</v>
      </c>
      <c r="G23" s="43">
        <f ca="1">COUNTIFS(Data!$N$14:$N$785,"&gt;"&amp;'10%5yr-sssv'!$A22,Data!$N$14:$N$785,"&lt;="&amp;'10%5yr-sssv'!$B22,Data!$F$14:$F$785,"&gt;"&amp;'10%5yr-sssv'!G$1,Data!$F$14:$F$785,"&lt;="&amp;'10%5yr-sssv'!G$2)</f>
        <v>4</v>
      </c>
      <c r="H23" s="43">
        <f ca="1">COUNTIFS(Data!$N$14:$N$785,"&gt;"&amp;'10%5yr-sssv'!$A22,Data!$N$14:$N$785,"&lt;="&amp;'10%5yr-sssv'!$B22,Data!$F$14:$F$785,"&gt;"&amp;'10%5yr-sssv'!H$1,Data!$F$14:$F$785,"&lt;="&amp;'10%5yr-sssv'!H$2)</f>
        <v>4</v>
      </c>
      <c r="I23" s="48">
        <f ca="1">COUNTIFS(Data!$N$14:$N$785,"&gt;"&amp;'10%5yr-sssv'!$A22,Data!$N$14:$N$785,"&lt;="&amp;'10%5yr-sssv'!$B22,Data!$F$14:$F$785,"&gt;"&amp;'10%5yr-sssv'!I$1,Data!$F$14:$F$785,"&lt;="&amp;'10%5yr-sssv'!I$2)</f>
        <v>6</v>
      </c>
      <c r="J23" s="48">
        <f ca="1">COUNTIFS(Data!$N$14:$N$785,"&gt;"&amp;'10%5yr-sssv'!$A22,Data!$N$14:$N$785,"&lt;="&amp;'10%5yr-sssv'!$B22,Data!$F$14:$F$785,"&gt;"&amp;'10%5yr-sssv'!J$1,Data!$F$14:$F$785,"&lt;="&amp;'10%5yr-sssv'!J$2)</f>
        <v>8</v>
      </c>
      <c r="K23" s="48">
        <f ca="1">COUNTIFS(Data!$N$14:$N$785,"&gt;"&amp;'10%5yr-sssv'!$A22,Data!$N$14:$N$785,"&lt;="&amp;'10%5yr-sssv'!$B22,Data!$F$14:$F$785,"&gt;"&amp;'10%5yr-sssv'!K$1,Data!$F$14:$F$785,"&lt;="&amp;'10%5yr-sssv'!K$2)</f>
        <v>8</v>
      </c>
      <c r="L23" s="46">
        <f ca="1">COUNTIFS(Data!$N$14:$N$785,"&gt;"&amp;'10%5yr-sssv'!$A22,Data!$N$14:$N$785,"&lt;="&amp;'10%5yr-sssv'!$B22,Data!$F$14:$F$785,"&gt;"&amp;'10%5yr-sssv'!L$1,Data!$F$14:$F$785,"&lt;="&amp;'10%5yr-sssv'!L$2)</f>
        <v>15</v>
      </c>
      <c r="M23" s="46">
        <f ca="1">COUNTIFS(Data!$N$14:$N$785,"&gt;"&amp;'10%5yr-sssv'!$A22,Data!$N$14:$N$785,"&lt;="&amp;'10%5yr-sssv'!$B22,Data!$F$14:$F$785,"&gt;"&amp;'10%5yr-sssv'!M$1,Data!$F$14:$F$785,"&lt;="&amp;'10%5yr-sssv'!M$2)</f>
        <v>11</v>
      </c>
    </row>
    <row r="24" spans="1:15" x14ac:dyDescent="0.25">
      <c r="D24" s="13"/>
      <c r="E24" s="12" t="s">
        <v>86</v>
      </c>
      <c r="F24" s="39">
        <f t="shared" ref="F24:M24" ca="1" si="4">IFERROR(F22/F23,"--")</f>
        <v>0</v>
      </c>
      <c r="G24" s="39">
        <f t="shared" ca="1" si="4"/>
        <v>0</v>
      </c>
      <c r="H24" s="39">
        <f t="shared" ca="1" si="4"/>
        <v>0</v>
      </c>
      <c r="I24" s="49">
        <f t="shared" ca="1" si="4"/>
        <v>0</v>
      </c>
      <c r="J24" s="49">
        <f t="shared" ca="1" si="4"/>
        <v>0</v>
      </c>
      <c r="K24" s="49">
        <f t="shared" ca="1" si="4"/>
        <v>0.125</v>
      </c>
      <c r="L24" s="47">
        <f t="shared" ca="1" si="4"/>
        <v>0.33333333333333331</v>
      </c>
      <c r="M24" s="47">
        <f t="shared" ca="1" si="4"/>
        <v>0.45454545454545453</v>
      </c>
      <c r="N24" s="14"/>
      <c r="O24" s="14"/>
    </row>
    <row r="25" spans="1:15" x14ac:dyDescent="0.25">
      <c r="A25" s="13"/>
      <c r="B25" s="13"/>
      <c r="C25" s="13"/>
      <c r="D25" s="13"/>
      <c r="E25" s="12"/>
    </row>
    <row r="26" spans="1:15" x14ac:dyDescent="0.25">
      <c r="A26" s="13">
        <f ca="1">OFFSET(Data!$N$3,((ROW(A21)-1)/4),)</f>
        <v>4.1421054545380569</v>
      </c>
      <c r="B26" s="13">
        <f ca="1">OFFSET(Data!$N$4,((ROW(A21)-1)/4),)</f>
        <v>5.7632273131154772</v>
      </c>
      <c r="C26" s="13">
        <f ca="1">COUNTIFS(Data!N$14:N$785,"&gt;="&amp;A26,Data!N$14:N$785,"&lt;"&amp;B26)</f>
        <v>78</v>
      </c>
      <c r="D26" s="13">
        <f ca="1">AVERAGEIFS(Data!N$14:N$785,Data!N$14:N$785,"&gt;="&amp;A26,Data!N$14:N$785,"&lt;"&amp;B26)</f>
        <v>5.2065761628278073</v>
      </c>
      <c r="E26" s="12" t="s">
        <v>84</v>
      </c>
      <c r="F26" s="48">
        <f ca="1">COUNTIFS(Data!$E$14:$E$785,"&gt;"&amp;'10%5yr-sssv'!$E$5,Data!$N$14:$N$785,"&gt;"&amp;'10%5yr-sssv'!$A26,Data!$N$14:$N$785,"&lt;="&amp;'10%5yr-sssv'!$B26,Data!$F$14:$F$785,"&gt;"&amp;'10%5yr-sssv'!F$1,Data!$F$14:$F$785,"&lt;="&amp;'10%5yr-sssv'!F$2)</f>
        <v>0</v>
      </c>
      <c r="G26" s="48">
        <f ca="1">COUNTIFS(Data!$E$14:$E$785,"&gt;"&amp;'10%5yr-sssv'!$E$5,Data!$N$14:$N$785,"&gt;"&amp;'10%5yr-sssv'!$A26,Data!$N$14:$N$785,"&lt;="&amp;'10%5yr-sssv'!$B26,Data!$F$14:$F$785,"&gt;"&amp;'10%5yr-sssv'!G$1,Data!$F$14:$F$785,"&lt;="&amp;'10%5yr-sssv'!G$2)</f>
        <v>1</v>
      </c>
      <c r="H26" s="48">
        <f ca="1">COUNTIFS(Data!$E$14:$E$785,"&gt;"&amp;'10%5yr-sssv'!$E$5,Data!$N$14:$N$785,"&gt;"&amp;'10%5yr-sssv'!$A26,Data!$N$14:$N$785,"&lt;="&amp;'10%5yr-sssv'!$B26,Data!$F$14:$F$785,"&gt;"&amp;'10%5yr-sssv'!H$1,Data!$F$14:$F$785,"&lt;="&amp;'10%5yr-sssv'!H$2)</f>
        <v>1</v>
      </c>
      <c r="I26" s="48">
        <f ca="1">COUNTIFS(Data!$E$14:$E$785,"&gt;"&amp;'10%5yr-sssv'!$E$5,Data!$N$14:$N$785,"&gt;"&amp;'10%5yr-sssv'!$A26,Data!$N$14:$N$785,"&lt;="&amp;'10%5yr-sssv'!$B26,Data!$F$14:$F$785,"&gt;"&amp;'10%5yr-sssv'!I$1,Data!$F$14:$F$785,"&lt;="&amp;'10%5yr-sssv'!I$2)</f>
        <v>0</v>
      </c>
      <c r="J26" s="48">
        <f ca="1">COUNTIFS(Data!$E$14:$E$785,"&gt;"&amp;'10%5yr-sssv'!$E$5,Data!$N$14:$N$785,"&gt;"&amp;'10%5yr-sssv'!$A26,Data!$N$14:$N$785,"&lt;="&amp;'10%5yr-sssv'!$B26,Data!$F$14:$F$785,"&gt;"&amp;'10%5yr-sssv'!J$1,Data!$F$14:$F$785,"&lt;="&amp;'10%5yr-sssv'!J$2)</f>
        <v>0</v>
      </c>
      <c r="K26" s="46">
        <f ca="1">COUNTIFS(Data!$E$14:$E$785,"&gt;"&amp;'10%5yr-sssv'!$E$5,Data!$N$14:$N$785,"&gt;"&amp;'10%5yr-sssv'!$A26,Data!$N$14:$N$785,"&lt;="&amp;'10%5yr-sssv'!$B26,Data!$F$14:$F$785,"&gt;"&amp;'10%5yr-sssv'!K$1,Data!$F$14:$F$785,"&lt;="&amp;'10%5yr-sssv'!K$2)</f>
        <v>2</v>
      </c>
      <c r="L26" s="43">
        <f ca="1">COUNTIFS(Data!$E$14:$E$785,"&gt;"&amp;'10%5yr-sssv'!$E$5,Data!$N$14:$N$785,"&gt;"&amp;'10%5yr-sssv'!$A26,Data!$N$14:$N$785,"&lt;="&amp;'10%5yr-sssv'!$B26,Data!$F$14:$F$785,"&gt;"&amp;'10%5yr-sssv'!L$1,Data!$F$14:$F$785,"&lt;="&amp;'10%5yr-sssv'!L$2)</f>
        <v>0</v>
      </c>
      <c r="M26" s="43">
        <f ca="1">COUNTIFS(Data!$E$14:$E$785,"&gt;"&amp;'10%5yr-sssv'!$E$5,Data!$N$14:$N$785,"&gt;"&amp;'10%5yr-sssv'!$A26,Data!$N$14:$N$785,"&lt;="&amp;'10%5yr-sssv'!$B26,Data!$F$14:$F$785,"&gt;"&amp;'10%5yr-sssv'!M$1,Data!$F$14:$F$785,"&lt;="&amp;'10%5yr-sssv'!M$2)</f>
        <v>2</v>
      </c>
    </row>
    <row r="27" spans="1:15" x14ac:dyDescent="0.25">
      <c r="D27" s="13"/>
      <c r="E27" s="12" t="s">
        <v>85</v>
      </c>
      <c r="F27" s="48">
        <f ca="1">COUNTIFS(Data!$N$14:$N$785,"&gt;"&amp;'10%5yr-sssv'!$A26,Data!$N$14:$N$785,"&lt;="&amp;'10%5yr-sssv'!$B26,Data!$F$14:$F$785,"&gt;"&amp;'10%5yr-sssv'!F$1,Data!$F$14:$F$785,"&lt;="&amp;'10%5yr-sssv'!F$2)</f>
        <v>7</v>
      </c>
      <c r="G27" s="48">
        <f ca="1">COUNTIFS(Data!$N$14:$N$785,"&gt;"&amp;'10%5yr-sssv'!$A26,Data!$N$14:$N$785,"&lt;="&amp;'10%5yr-sssv'!$B26,Data!$F$14:$F$785,"&gt;"&amp;'10%5yr-sssv'!G$1,Data!$F$14:$F$785,"&lt;="&amp;'10%5yr-sssv'!G$2)</f>
        <v>21</v>
      </c>
      <c r="H27" s="48">
        <f ca="1">COUNTIFS(Data!$N$14:$N$785,"&gt;"&amp;'10%5yr-sssv'!$A26,Data!$N$14:$N$785,"&lt;="&amp;'10%5yr-sssv'!$B26,Data!$F$14:$F$785,"&gt;"&amp;'10%5yr-sssv'!H$1,Data!$F$14:$F$785,"&lt;="&amp;'10%5yr-sssv'!H$2)</f>
        <v>13</v>
      </c>
      <c r="I27" s="48">
        <f ca="1">COUNTIFS(Data!$N$14:$N$785,"&gt;"&amp;'10%5yr-sssv'!$A26,Data!$N$14:$N$785,"&lt;="&amp;'10%5yr-sssv'!$B26,Data!$F$14:$F$785,"&gt;"&amp;'10%5yr-sssv'!I$1,Data!$F$14:$F$785,"&lt;="&amp;'10%5yr-sssv'!I$2)</f>
        <v>5</v>
      </c>
      <c r="J27" s="48">
        <f ca="1">COUNTIFS(Data!$N$14:$N$785,"&gt;"&amp;'10%5yr-sssv'!$A26,Data!$N$14:$N$785,"&lt;="&amp;'10%5yr-sssv'!$B26,Data!$F$14:$F$785,"&gt;"&amp;'10%5yr-sssv'!J$1,Data!$F$14:$F$785,"&lt;="&amp;'10%5yr-sssv'!J$2)</f>
        <v>10</v>
      </c>
      <c r="K27" s="46">
        <f ca="1">COUNTIFS(Data!$N$14:$N$785,"&gt;"&amp;'10%5yr-sssv'!$A26,Data!$N$14:$N$785,"&lt;="&amp;'10%5yr-sssv'!$B26,Data!$F$14:$F$785,"&gt;"&amp;'10%5yr-sssv'!K$1,Data!$F$14:$F$785,"&lt;="&amp;'10%5yr-sssv'!K$2)</f>
        <v>6</v>
      </c>
      <c r="L27" s="43">
        <f ca="1">COUNTIFS(Data!$N$14:$N$785,"&gt;"&amp;'10%5yr-sssv'!$A26,Data!$N$14:$N$785,"&lt;="&amp;'10%5yr-sssv'!$B26,Data!$F$14:$F$785,"&gt;"&amp;'10%5yr-sssv'!L$1,Data!$F$14:$F$785,"&lt;="&amp;'10%5yr-sssv'!L$2)</f>
        <v>4</v>
      </c>
      <c r="M27" s="43">
        <f ca="1">COUNTIFS(Data!$N$14:$N$785,"&gt;"&amp;'10%5yr-sssv'!$A26,Data!$N$14:$N$785,"&lt;="&amp;'10%5yr-sssv'!$B26,Data!$F$14:$F$785,"&gt;"&amp;'10%5yr-sssv'!M$1,Data!$F$14:$F$785,"&lt;="&amp;'10%5yr-sssv'!M$2)</f>
        <v>2</v>
      </c>
    </row>
    <row r="28" spans="1:15" x14ac:dyDescent="0.25">
      <c r="D28" s="13"/>
      <c r="E28" s="12" t="s">
        <v>86</v>
      </c>
      <c r="F28" s="49">
        <f t="shared" ref="F28:M28" ca="1" si="5">IFERROR(F26/F27,"--")</f>
        <v>0</v>
      </c>
      <c r="G28" s="49">
        <f t="shared" ca="1" si="5"/>
        <v>4.7619047619047616E-2</v>
      </c>
      <c r="H28" s="49">
        <f t="shared" ca="1" si="5"/>
        <v>7.6923076923076927E-2</v>
      </c>
      <c r="I28" s="49">
        <f t="shared" ca="1" si="5"/>
        <v>0</v>
      </c>
      <c r="J28" s="49">
        <f t="shared" ca="1" si="5"/>
        <v>0</v>
      </c>
      <c r="K28" s="47">
        <f t="shared" ca="1" si="5"/>
        <v>0.33333333333333331</v>
      </c>
      <c r="L28" s="39">
        <f t="shared" ca="1" si="5"/>
        <v>0</v>
      </c>
      <c r="M28" s="39">
        <f t="shared" ca="1" si="5"/>
        <v>1</v>
      </c>
      <c r="N28" s="14"/>
      <c r="O28" s="14"/>
    </row>
    <row r="29" spans="1:15" x14ac:dyDescent="0.25">
      <c r="A29" s="13"/>
      <c r="B29" s="13"/>
      <c r="C29" s="13"/>
      <c r="D29" s="13"/>
      <c r="E29" s="12"/>
    </row>
    <row r="30" spans="1:15" x14ac:dyDescent="0.25">
      <c r="A30" s="13">
        <f ca="1">OFFSET(Data!$N$3,((ROW(A25)-1)/4),)</f>
        <v>5.7632273131154772</v>
      </c>
      <c r="B30" s="13">
        <f ca="1">OFFSET(Data!$N$4,((ROW(A25)-1)/4),)</f>
        <v>6.8348329323190944</v>
      </c>
      <c r="C30" s="13">
        <f ca="1">COUNTIFS(Data!N$14:N$785,"&gt;="&amp;A30,Data!N$14:N$785,"&lt;"&amp;B30)</f>
        <v>77</v>
      </c>
      <c r="D30" s="13">
        <f ca="1">AVERAGEIFS(Data!N$14:N$785,Data!N$14:N$785,"&gt;="&amp;A30,Data!N$14:N$785,"&lt;"&amp;B30)</f>
        <v>6.2773576675648419</v>
      </c>
      <c r="E30" s="12" t="s">
        <v>84</v>
      </c>
      <c r="F30" s="48">
        <f ca="1">COUNTIFS(Data!$E$14:$E$785,"&gt;"&amp;'10%5yr-sssv'!$E$5,Data!$N$14:$N$785,"&gt;"&amp;'10%5yr-sssv'!$A30,Data!$N$14:$N$785,"&lt;="&amp;'10%5yr-sssv'!$B30,Data!$F$14:$F$785,"&gt;"&amp;'10%5yr-sssv'!F$1,Data!$F$14:$F$785,"&lt;="&amp;'10%5yr-sssv'!F$2)</f>
        <v>1</v>
      </c>
      <c r="G30" s="48">
        <f ca="1">COUNTIFS(Data!$E$14:$E$785,"&gt;"&amp;'10%5yr-sssv'!$E$5,Data!$N$14:$N$785,"&gt;"&amp;'10%5yr-sssv'!$A30,Data!$N$14:$N$785,"&lt;="&amp;'10%5yr-sssv'!$B30,Data!$F$14:$F$785,"&gt;"&amp;'10%5yr-sssv'!G$1,Data!$F$14:$F$785,"&lt;="&amp;'10%5yr-sssv'!G$2)</f>
        <v>1</v>
      </c>
      <c r="H30" s="48">
        <f ca="1">COUNTIFS(Data!$E$14:$E$785,"&gt;"&amp;'10%5yr-sssv'!$E$5,Data!$N$14:$N$785,"&gt;"&amp;'10%5yr-sssv'!$A30,Data!$N$14:$N$785,"&lt;="&amp;'10%5yr-sssv'!$B30,Data!$F$14:$F$785,"&gt;"&amp;'10%5yr-sssv'!H$1,Data!$F$14:$F$785,"&lt;="&amp;'10%5yr-sssv'!H$2)</f>
        <v>0</v>
      </c>
      <c r="I30" s="48">
        <f ca="1">COUNTIFS(Data!$E$14:$E$785,"&gt;"&amp;'10%5yr-sssv'!$E$5,Data!$N$14:$N$785,"&gt;"&amp;'10%5yr-sssv'!$A30,Data!$N$14:$N$785,"&lt;="&amp;'10%5yr-sssv'!$B30,Data!$F$14:$F$785,"&gt;"&amp;'10%5yr-sssv'!I$1,Data!$F$14:$F$785,"&lt;="&amp;'10%5yr-sssv'!I$2)</f>
        <v>0</v>
      </c>
      <c r="J30" s="48">
        <f ca="1">COUNTIFS(Data!$E$14:$E$785,"&gt;"&amp;'10%5yr-sssv'!$E$5,Data!$N$14:$N$785,"&gt;"&amp;'10%5yr-sssv'!$A30,Data!$N$14:$N$785,"&lt;="&amp;'10%5yr-sssv'!$B30,Data!$F$14:$F$785,"&gt;"&amp;'10%5yr-sssv'!J$1,Data!$F$14:$F$785,"&lt;="&amp;'10%5yr-sssv'!J$2)</f>
        <v>0</v>
      </c>
      <c r="K30" s="43">
        <f ca="1">COUNTIFS(Data!$E$14:$E$785,"&gt;"&amp;'10%5yr-sssv'!$E$5,Data!$N$14:$N$785,"&gt;"&amp;'10%5yr-sssv'!$A30,Data!$N$14:$N$785,"&lt;="&amp;'10%5yr-sssv'!$B30,Data!$F$14:$F$785,"&gt;"&amp;'10%5yr-sssv'!K$1,Data!$F$14:$F$785,"&lt;="&amp;'10%5yr-sssv'!K$2)</f>
        <v>0</v>
      </c>
      <c r="L30" s="46">
        <f ca="1">COUNTIFS(Data!$E$14:$E$785,"&gt;"&amp;'10%5yr-sssv'!$E$5,Data!$N$14:$N$785,"&gt;"&amp;'10%5yr-sssv'!$A30,Data!$N$14:$N$785,"&lt;="&amp;'10%5yr-sssv'!$B30,Data!$F$14:$F$785,"&gt;"&amp;'10%5yr-sssv'!L$1,Data!$F$14:$F$785,"&lt;="&amp;'10%5yr-sssv'!L$2)</f>
        <v>2</v>
      </c>
      <c r="M30" s="43">
        <f ca="1">COUNTIFS(Data!$E$14:$E$785,"&gt;"&amp;'10%5yr-sssv'!$E$5,Data!$N$14:$N$785,"&gt;"&amp;'10%5yr-sssv'!$A30,Data!$N$14:$N$785,"&lt;="&amp;'10%5yr-sssv'!$B30,Data!$F$14:$F$785,"&gt;"&amp;'10%5yr-sssv'!M$1,Data!$F$14:$F$785,"&lt;="&amp;'10%5yr-sssv'!M$2)</f>
        <v>1</v>
      </c>
    </row>
    <row r="31" spans="1:15" x14ac:dyDescent="0.25">
      <c r="D31" s="13"/>
      <c r="E31" s="12" t="s">
        <v>85</v>
      </c>
      <c r="F31" s="48">
        <f ca="1">COUNTIFS(Data!$N$14:$N$785,"&gt;"&amp;'10%5yr-sssv'!$A30,Data!$N$14:$N$785,"&lt;="&amp;'10%5yr-sssv'!$B30,Data!$F$14:$F$785,"&gt;"&amp;'10%5yr-sssv'!F$1,Data!$F$14:$F$785,"&lt;="&amp;'10%5yr-sssv'!F$2)</f>
        <v>9</v>
      </c>
      <c r="G31" s="48">
        <f ca="1">COUNTIFS(Data!$N$14:$N$785,"&gt;"&amp;'10%5yr-sssv'!$A30,Data!$N$14:$N$785,"&lt;="&amp;'10%5yr-sssv'!$B30,Data!$F$14:$F$785,"&gt;"&amp;'10%5yr-sssv'!G$1,Data!$F$14:$F$785,"&lt;="&amp;'10%5yr-sssv'!G$2)</f>
        <v>13</v>
      </c>
      <c r="H31" s="48">
        <f ca="1">COUNTIFS(Data!$N$14:$N$785,"&gt;"&amp;'10%5yr-sssv'!$A30,Data!$N$14:$N$785,"&lt;="&amp;'10%5yr-sssv'!$B30,Data!$F$14:$F$785,"&gt;"&amp;'10%5yr-sssv'!H$1,Data!$F$14:$F$785,"&lt;="&amp;'10%5yr-sssv'!H$2)</f>
        <v>11</v>
      </c>
      <c r="I31" s="48">
        <f ca="1">COUNTIFS(Data!$N$14:$N$785,"&gt;"&amp;'10%5yr-sssv'!$A30,Data!$N$14:$N$785,"&lt;="&amp;'10%5yr-sssv'!$B30,Data!$F$14:$F$785,"&gt;"&amp;'10%5yr-sssv'!I$1,Data!$F$14:$F$785,"&lt;="&amp;'10%5yr-sssv'!I$2)</f>
        <v>7</v>
      </c>
      <c r="J31" s="48">
        <f ca="1">COUNTIFS(Data!$N$14:$N$785,"&gt;"&amp;'10%5yr-sssv'!$A30,Data!$N$14:$N$785,"&lt;="&amp;'10%5yr-sssv'!$B30,Data!$F$14:$F$785,"&gt;"&amp;'10%5yr-sssv'!J$1,Data!$F$14:$F$785,"&lt;="&amp;'10%5yr-sssv'!J$2)</f>
        <v>8</v>
      </c>
      <c r="K31" s="43">
        <f ca="1">COUNTIFS(Data!$N$14:$N$785,"&gt;"&amp;'10%5yr-sssv'!$A30,Data!$N$14:$N$785,"&lt;="&amp;'10%5yr-sssv'!$B30,Data!$F$14:$F$785,"&gt;"&amp;'10%5yr-sssv'!K$1,Data!$F$14:$F$785,"&lt;="&amp;'10%5yr-sssv'!K$2)</f>
        <v>2</v>
      </c>
      <c r="L31" s="46">
        <f ca="1">COUNTIFS(Data!$N$14:$N$785,"&gt;"&amp;'10%5yr-sssv'!$A30,Data!$N$14:$N$785,"&lt;="&amp;'10%5yr-sssv'!$B30,Data!$F$14:$F$785,"&gt;"&amp;'10%5yr-sssv'!L$1,Data!$F$14:$F$785,"&lt;="&amp;'10%5yr-sssv'!L$2)</f>
        <v>6</v>
      </c>
      <c r="M31" s="43">
        <f ca="1">COUNTIFS(Data!$N$14:$N$785,"&gt;"&amp;'10%5yr-sssv'!$A30,Data!$N$14:$N$785,"&lt;="&amp;'10%5yr-sssv'!$B30,Data!$F$14:$F$785,"&gt;"&amp;'10%5yr-sssv'!M$1,Data!$F$14:$F$785,"&lt;="&amp;'10%5yr-sssv'!M$2)</f>
        <v>4</v>
      </c>
    </row>
    <row r="32" spans="1:15" x14ac:dyDescent="0.25">
      <c r="D32" s="13"/>
      <c r="E32" s="12" t="s">
        <v>86</v>
      </c>
      <c r="F32" s="49">
        <f t="shared" ref="F32:M32" ca="1" si="6">IFERROR(F30/F31,"--")</f>
        <v>0.1111111111111111</v>
      </c>
      <c r="G32" s="49">
        <f t="shared" ca="1" si="6"/>
        <v>7.6923076923076927E-2</v>
      </c>
      <c r="H32" s="49">
        <f t="shared" ca="1" si="6"/>
        <v>0</v>
      </c>
      <c r="I32" s="49">
        <f t="shared" ca="1" si="6"/>
        <v>0</v>
      </c>
      <c r="J32" s="49">
        <f t="shared" ca="1" si="6"/>
        <v>0</v>
      </c>
      <c r="K32" s="39">
        <f t="shared" ca="1" si="6"/>
        <v>0</v>
      </c>
      <c r="L32" s="47">
        <f t="shared" ca="1" si="6"/>
        <v>0.33333333333333331</v>
      </c>
      <c r="M32" s="39">
        <f t="shared" ca="1" si="6"/>
        <v>0.25</v>
      </c>
      <c r="N32" s="14"/>
      <c r="O32" s="14"/>
    </row>
    <row r="33" spans="1:15" x14ac:dyDescent="0.25">
      <c r="A33" s="13"/>
      <c r="B33" s="13"/>
      <c r="C33" s="13"/>
      <c r="D33" s="13"/>
      <c r="E33" s="12"/>
    </row>
    <row r="34" spans="1:15" x14ac:dyDescent="0.25">
      <c r="A34" s="13">
        <f ca="1">OFFSET(Data!$N$3,((ROW(A29)-1)/4),)</f>
        <v>6.8348329323190944</v>
      </c>
      <c r="B34" s="13">
        <f ca="1">OFFSET(Data!$N$4,((ROW(A29)-1)/4),)</f>
        <v>7.8895391341096062</v>
      </c>
      <c r="C34" s="13">
        <f ca="1">COUNTIFS(Data!N$14:N$785,"&gt;="&amp;A34,Data!N$14:N$785,"&lt;"&amp;B34)</f>
        <v>77</v>
      </c>
      <c r="D34" s="13">
        <f ca="1">AVERAGEIFS(Data!N$14:N$785,Data!N$14:N$785,"&gt;="&amp;A34,Data!N$14:N$785,"&lt;"&amp;B34)</f>
        <v>7.2938812201186032</v>
      </c>
      <c r="E34" s="12" t="s">
        <v>84</v>
      </c>
      <c r="F34" s="48">
        <f ca="1">COUNTIFS(Data!$E$14:$E$785,"&gt;"&amp;'10%5yr-sssv'!$E$5,Data!$N$14:$N$785,"&gt;"&amp;'10%5yr-sssv'!$A34,Data!$N$14:$N$785,"&lt;="&amp;'10%5yr-sssv'!$B34,Data!$F$14:$F$785,"&gt;"&amp;'10%5yr-sssv'!F$1,Data!$F$14:$F$785,"&lt;="&amp;'10%5yr-sssv'!F$2)</f>
        <v>0</v>
      </c>
      <c r="G34" s="48">
        <f ca="1">COUNTIFS(Data!$E$14:$E$785,"&gt;"&amp;'10%5yr-sssv'!$E$5,Data!$N$14:$N$785,"&gt;"&amp;'10%5yr-sssv'!$A34,Data!$N$14:$N$785,"&lt;="&amp;'10%5yr-sssv'!$B34,Data!$F$14:$F$785,"&gt;"&amp;'10%5yr-sssv'!G$1,Data!$F$14:$F$785,"&lt;="&amp;'10%5yr-sssv'!G$2)</f>
        <v>0</v>
      </c>
      <c r="H34" s="48">
        <f ca="1">COUNTIFS(Data!$E$14:$E$785,"&gt;"&amp;'10%5yr-sssv'!$E$5,Data!$N$14:$N$785,"&gt;"&amp;'10%5yr-sssv'!$A34,Data!$N$14:$N$785,"&lt;="&amp;'10%5yr-sssv'!$B34,Data!$F$14:$F$785,"&gt;"&amp;'10%5yr-sssv'!H$1,Data!$F$14:$F$785,"&lt;="&amp;'10%5yr-sssv'!H$2)</f>
        <v>0</v>
      </c>
      <c r="I34" s="48">
        <f ca="1">COUNTIFS(Data!$E$14:$E$785,"&gt;"&amp;'10%5yr-sssv'!$E$5,Data!$N$14:$N$785,"&gt;"&amp;'10%5yr-sssv'!$A34,Data!$N$14:$N$785,"&lt;="&amp;'10%5yr-sssv'!$B34,Data!$F$14:$F$785,"&gt;"&amp;'10%5yr-sssv'!I$1,Data!$F$14:$F$785,"&lt;="&amp;'10%5yr-sssv'!I$2)</f>
        <v>0</v>
      </c>
      <c r="J34" s="48">
        <f ca="1">COUNTIFS(Data!$E$14:$E$785,"&gt;"&amp;'10%5yr-sssv'!$E$5,Data!$N$14:$N$785,"&gt;"&amp;'10%5yr-sssv'!$A34,Data!$N$14:$N$785,"&lt;="&amp;'10%5yr-sssv'!$B34,Data!$F$14:$F$785,"&gt;"&amp;'10%5yr-sssv'!J$1,Data!$F$14:$F$785,"&lt;="&amp;'10%5yr-sssv'!J$2)</f>
        <v>0</v>
      </c>
      <c r="K34" s="48">
        <f ca="1">COUNTIFS(Data!$E$14:$E$785,"&gt;"&amp;'10%5yr-sssv'!$E$5,Data!$N$14:$N$785,"&gt;"&amp;'10%5yr-sssv'!$A34,Data!$N$14:$N$785,"&lt;="&amp;'10%5yr-sssv'!$B34,Data!$F$14:$F$785,"&gt;"&amp;'10%5yr-sssv'!K$1,Data!$F$14:$F$785,"&lt;="&amp;'10%5yr-sssv'!K$2)</f>
        <v>0</v>
      </c>
      <c r="L34" s="43">
        <f ca="1">COUNTIFS(Data!$E$14:$E$785,"&gt;"&amp;'10%5yr-sssv'!$E$5,Data!$N$14:$N$785,"&gt;"&amp;'10%5yr-sssv'!$A34,Data!$N$14:$N$785,"&lt;="&amp;'10%5yr-sssv'!$B34,Data!$F$14:$F$785,"&gt;"&amp;'10%5yr-sssv'!L$1,Data!$F$14:$F$785,"&lt;="&amp;'10%5yr-sssv'!L$2)</f>
        <v>0</v>
      </c>
      <c r="M34" s="43">
        <f ca="1">COUNTIFS(Data!$E$14:$E$785,"&gt;"&amp;'10%5yr-sssv'!$E$5,Data!$N$14:$N$785,"&gt;"&amp;'10%5yr-sssv'!$A34,Data!$N$14:$N$785,"&lt;="&amp;'10%5yr-sssv'!$B34,Data!$F$14:$F$785,"&gt;"&amp;'10%5yr-sssv'!M$1,Data!$F$14:$F$785,"&lt;="&amp;'10%5yr-sssv'!M$2)</f>
        <v>1</v>
      </c>
    </row>
    <row r="35" spans="1:15" x14ac:dyDescent="0.25">
      <c r="D35" s="13"/>
      <c r="E35" s="12" t="s">
        <v>85</v>
      </c>
      <c r="F35" s="48">
        <f ca="1">COUNTIFS(Data!$N$14:$N$785,"&gt;"&amp;'10%5yr-sssv'!$A34,Data!$N$14:$N$785,"&lt;="&amp;'10%5yr-sssv'!$B34,Data!$F$14:$F$785,"&gt;"&amp;'10%5yr-sssv'!F$1,Data!$F$14:$F$785,"&lt;="&amp;'10%5yr-sssv'!F$2)</f>
        <v>6</v>
      </c>
      <c r="G35" s="48">
        <f ca="1">COUNTIFS(Data!$N$14:$N$785,"&gt;"&amp;'10%5yr-sssv'!$A34,Data!$N$14:$N$785,"&lt;="&amp;'10%5yr-sssv'!$B34,Data!$F$14:$F$785,"&gt;"&amp;'10%5yr-sssv'!G$1,Data!$F$14:$F$785,"&lt;="&amp;'10%5yr-sssv'!G$2)</f>
        <v>14</v>
      </c>
      <c r="H35" s="48">
        <f ca="1">COUNTIFS(Data!$N$14:$N$785,"&gt;"&amp;'10%5yr-sssv'!$A34,Data!$N$14:$N$785,"&lt;="&amp;'10%5yr-sssv'!$B34,Data!$F$14:$F$785,"&gt;"&amp;'10%5yr-sssv'!H$1,Data!$F$14:$F$785,"&lt;="&amp;'10%5yr-sssv'!H$2)</f>
        <v>14</v>
      </c>
      <c r="I35" s="48">
        <f ca="1">COUNTIFS(Data!$N$14:$N$785,"&gt;"&amp;'10%5yr-sssv'!$A34,Data!$N$14:$N$785,"&lt;="&amp;'10%5yr-sssv'!$B34,Data!$F$14:$F$785,"&gt;"&amp;'10%5yr-sssv'!I$1,Data!$F$14:$F$785,"&lt;="&amp;'10%5yr-sssv'!I$2)</f>
        <v>17</v>
      </c>
      <c r="J35" s="48">
        <f ca="1">COUNTIFS(Data!$N$14:$N$785,"&gt;"&amp;'10%5yr-sssv'!$A34,Data!$N$14:$N$785,"&lt;="&amp;'10%5yr-sssv'!$B34,Data!$F$14:$F$785,"&gt;"&amp;'10%5yr-sssv'!J$1,Data!$F$14:$F$785,"&lt;="&amp;'10%5yr-sssv'!J$2)</f>
        <v>5</v>
      </c>
      <c r="K35" s="48">
        <f ca="1">COUNTIFS(Data!$N$14:$N$785,"&gt;"&amp;'10%5yr-sssv'!$A34,Data!$N$14:$N$785,"&lt;="&amp;'10%5yr-sssv'!$B34,Data!$F$14:$F$785,"&gt;"&amp;'10%5yr-sssv'!K$1,Data!$F$14:$F$785,"&lt;="&amp;'10%5yr-sssv'!K$2)</f>
        <v>7</v>
      </c>
      <c r="L35" s="43">
        <f ca="1">COUNTIFS(Data!$N$14:$N$785,"&gt;"&amp;'10%5yr-sssv'!$A34,Data!$N$14:$N$785,"&lt;="&amp;'10%5yr-sssv'!$B34,Data!$F$14:$F$785,"&gt;"&amp;'10%5yr-sssv'!L$1,Data!$F$14:$F$785,"&lt;="&amp;'10%5yr-sssv'!L$2)</f>
        <v>3</v>
      </c>
      <c r="M35" s="43">
        <f ca="1">COUNTIFS(Data!$N$14:$N$785,"&gt;"&amp;'10%5yr-sssv'!$A34,Data!$N$14:$N$785,"&lt;="&amp;'10%5yr-sssv'!$B34,Data!$F$14:$F$785,"&gt;"&amp;'10%5yr-sssv'!M$1,Data!$F$14:$F$785,"&lt;="&amp;'10%5yr-sssv'!M$2)</f>
        <v>2</v>
      </c>
    </row>
    <row r="36" spans="1:15" x14ac:dyDescent="0.25">
      <c r="D36" s="13"/>
      <c r="E36" s="12" t="s">
        <v>86</v>
      </c>
      <c r="F36" s="49">
        <f t="shared" ref="F36:M36" ca="1" si="7">IFERROR(F34/F35,"--")</f>
        <v>0</v>
      </c>
      <c r="G36" s="49">
        <f t="shared" ca="1" si="7"/>
        <v>0</v>
      </c>
      <c r="H36" s="49">
        <f t="shared" ca="1" si="7"/>
        <v>0</v>
      </c>
      <c r="I36" s="49">
        <f t="shared" ca="1" si="7"/>
        <v>0</v>
      </c>
      <c r="J36" s="49">
        <f t="shared" ca="1" si="7"/>
        <v>0</v>
      </c>
      <c r="K36" s="49">
        <f t="shared" ca="1" si="7"/>
        <v>0</v>
      </c>
      <c r="L36" s="39">
        <f t="shared" ca="1" si="7"/>
        <v>0</v>
      </c>
      <c r="M36" s="39">
        <f t="shared" ca="1" si="7"/>
        <v>0.5</v>
      </c>
      <c r="N36" s="14"/>
      <c r="O36" s="14"/>
    </row>
    <row r="37" spans="1:15" x14ac:dyDescent="0.25">
      <c r="A37" s="13"/>
      <c r="B37" s="13"/>
      <c r="C37" s="13"/>
      <c r="D37" s="13"/>
      <c r="E37" s="12"/>
    </row>
    <row r="38" spans="1:15" x14ac:dyDescent="0.25">
      <c r="D38" s="13"/>
      <c r="E38" s="12"/>
      <c r="F38" s="14"/>
      <c r="G38" s="14"/>
      <c r="H38" s="14"/>
      <c r="I38" s="14"/>
      <c r="J38" s="14"/>
      <c r="K38" s="14"/>
      <c r="L38" s="14"/>
      <c r="M38" s="14"/>
      <c r="N38" s="14"/>
    </row>
    <row r="39" spans="1:15" x14ac:dyDescent="0.25">
      <c r="A39" s="16" t="s">
        <v>90</v>
      </c>
      <c r="B39" s="16" t="s">
        <v>91</v>
      </c>
      <c r="C39" s="16" t="s">
        <v>96</v>
      </c>
      <c r="D39" s="13"/>
      <c r="E39" s="12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x14ac:dyDescent="0.25">
      <c r="A40" s="17">
        <f>I70</f>
        <v>-3.4368458100767246E-2</v>
      </c>
      <c r="B40" s="17">
        <f>I71</f>
        <v>1.6402828752973264</v>
      </c>
      <c r="C40" s="17">
        <f>I69</f>
        <v>0.13074106730914589</v>
      </c>
      <c r="D40" s="13"/>
      <c r="E40" s="11" t="s">
        <v>95</v>
      </c>
      <c r="F40" s="13">
        <f ca="1">SUM(F43:F106)</f>
        <v>1.2060860642668088</v>
      </c>
      <c r="G40" s="14"/>
      <c r="H40" s="14"/>
      <c r="I40" s="14"/>
      <c r="J40" s="14"/>
      <c r="K40" s="14"/>
      <c r="L40" s="14"/>
      <c r="M40" s="14"/>
      <c r="N40" s="14"/>
      <c r="O40" s="14"/>
    </row>
    <row r="42" spans="1:15" x14ac:dyDescent="0.25">
      <c r="A42" s="16" t="s">
        <v>87</v>
      </c>
      <c r="B42" s="16" t="s">
        <v>88</v>
      </c>
      <c r="C42" s="16" t="s">
        <v>92</v>
      </c>
      <c r="D42" s="16" t="s">
        <v>89</v>
      </c>
      <c r="E42" s="16" t="s">
        <v>93</v>
      </c>
      <c r="F42" s="16" t="s">
        <v>94</v>
      </c>
    </row>
    <row r="43" spans="1:15" x14ac:dyDescent="0.25">
      <c r="A43" s="13">
        <f ca="1">D$6</f>
        <v>0.4039494497522152</v>
      </c>
      <c r="B43" s="30">
        <f ca="1">OFFSET($F$4,0,ROW(A1)-1)</f>
        <v>1.1606717838905437E-2</v>
      </c>
      <c r="C43" s="11">
        <f ca="1">A43*$A$40+B43*$B$40+$C$40</f>
        <v>0.13589624808007347</v>
      </c>
      <c r="D43" s="14">
        <f ca="1">OFFSET($F$8,0,ROW(A1)-1)</f>
        <v>0.61904761904761907</v>
      </c>
      <c r="E43" s="13">
        <f t="shared" ref="E43:E87" ca="1" si="8">IFERROR(C43-D43,0)</f>
        <v>-0.48315137096754557</v>
      </c>
      <c r="F43" s="13">
        <f ca="1">E43^2</f>
        <v>0.23343524726781884</v>
      </c>
    </row>
    <row r="44" spans="1:15" x14ac:dyDescent="0.25">
      <c r="A44" s="13">
        <f t="shared" ref="A44:A48" ca="1" si="9">D$6</f>
        <v>0.4039494497522152</v>
      </c>
      <c r="B44" s="30">
        <f ca="1">OFFSET($F$4,0,ROW(A2)-1)</f>
        <v>3.9815214318135353E-2</v>
      </c>
      <c r="C44" s="11">
        <f t="shared" ref="C44:C69" ca="1" si="10">A44*$A$40+B44*$B$40+$C$40</f>
        <v>0.18216616179283923</v>
      </c>
      <c r="D44" s="14">
        <v>0.43</v>
      </c>
      <c r="E44" s="13">
        <f t="shared" ca="1" si="8"/>
        <v>-0.24783383820716076</v>
      </c>
      <c r="F44" s="13">
        <f t="shared" ref="F44:F69" ca="1" si="11">E44^2</f>
        <v>6.1421611360493136E-2</v>
      </c>
    </row>
    <row r="45" spans="1:15" x14ac:dyDescent="0.25">
      <c r="A45" s="13">
        <f t="shared" ca="1" si="9"/>
        <v>0.4039494497522152</v>
      </c>
      <c r="B45" s="30">
        <f ca="1">OFFSET($F$4,0,ROW(A5)-1)</f>
        <v>0.11399665047551526</v>
      </c>
      <c r="C45" s="11">
        <f t="shared" ca="1" si="10"/>
        <v>0.30384470118675144</v>
      </c>
      <c r="D45" s="14">
        <f ca="1">OFFSET($F$8,0,ROW(A5)-1)</f>
        <v>8.3333333333333329E-2</v>
      </c>
      <c r="E45" s="13">
        <f t="shared" ca="1" si="8"/>
        <v>0.22051136785341813</v>
      </c>
      <c r="F45" s="13">
        <f t="shared" ca="1" si="11"/>
        <v>4.8625263352585484E-2</v>
      </c>
    </row>
    <row r="46" spans="1:15" x14ac:dyDescent="0.25">
      <c r="A46" s="13">
        <f t="shared" ca="1" si="9"/>
        <v>0.4039494497522152</v>
      </c>
      <c r="B46" s="30">
        <f ca="1">OFFSET($F$4,0,ROW(A6)-1)</f>
        <v>0.14412718978499217</v>
      </c>
      <c r="C46" s="11">
        <f t="shared" ca="1" si="10"/>
        <v>0.35326730883955931</v>
      </c>
      <c r="D46" s="14">
        <f ca="1">OFFSET($F$8,0,ROW(A6)-1)</f>
        <v>0</v>
      </c>
      <c r="E46" s="13">
        <f t="shared" ca="1" si="8"/>
        <v>0.35326730883955931</v>
      </c>
      <c r="F46" s="13">
        <f t="shared" ca="1" si="11"/>
        <v>0.12479779149474458</v>
      </c>
    </row>
    <row r="47" spans="1:15" x14ac:dyDescent="0.25">
      <c r="A47" s="13">
        <f t="shared" ca="1" si="9"/>
        <v>0.4039494497522152</v>
      </c>
      <c r="B47" s="30">
        <f ca="1">OFFSET($F$4,0,ROW(A7)-1)</f>
        <v>0.18164747268895695</v>
      </c>
      <c r="C47" s="11">
        <f t="shared" ca="1" si="10"/>
        <v>0.41481118636324377</v>
      </c>
      <c r="D47" s="14">
        <f ca="1">OFFSET($F$8,0,ROW(A7)-1)</f>
        <v>0.125</v>
      </c>
      <c r="E47" s="13">
        <f t="shared" ca="1" si="8"/>
        <v>0.28981118636324377</v>
      </c>
      <c r="F47" s="13">
        <f t="shared" ca="1" si="11"/>
        <v>8.3990523741270806E-2</v>
      </c>
    </row>
    <row r="48" spans="1:15" x14ac:dyDescent="0.25">
      <c r="A48" s="13">
        <f t="shared" ca="1" si="9"/>
        <v>0.4039494497522152</v>
      </c>
      <c r="B48" s="30">
        <f ca="1">OFFSET($F$4,0,ROW(A8)-1)</f>
        <v>0.25143223972474288</v>
      </c>
      <c r="C48" s="11">
        <f t="shared" ca="1" si="10"/>
        <v>0.52927794468865685</v>
      </c>
      <c r="D48" s="14">
        <f ca="1">OFFSET($F$8,0,ROW(A8)-1)</f>
        <v>0.625</v>
      </c>
      <c r="E48" s="13">
        <f t="shared" ca="1" si="8"/>
        <v>-9.5722055311343146E-2</v>
      </c>
      <c r="F48" s="13">
        <f t="shared" ca="1" si="11"/>
        <v>9.1627118730278363E-3</v>
      </c>
    </row>
    <row r="49" spans="1:16" x14ac:dyDescent="0.25">
      <c r="A49" s="13">
        <f t="shared" ref="A49:A55" ca="1" si="12">D$10</f>
        <v>0.73270912394388954</v>
      </c>
      <c r="B49" s="30">
        <v>3.9815214318135353E-2</v>
      </c>
      <c r="C49" s="11">
        <f t="shared" ca="1" si="10"/>
        <v>0.17086719870516079</v>
      </c>
      <c r="D49" s="14">
        <f t="shared" ref="D49:D55" ca="1" si="13">OFFSET($F$12,0,ROW(A2)-1)</f>
        <v>0</v>
      </c>
      <c r="E49" s="13">
        <f t="shared" ca="1" si="8"/>
        <v>0.17086719870516079</v>
      </c>
      <c r="F49" s="13">
        <f t="shared" ca="1" si="11"/>
        <v>2.91955995933489E-2</v>
      </c>
    </row>
    <row r="50" spans="1:16" x14ac:dyDescent="0.25">
      <c r="A50" s="13">
        <f t="shared" ca="1" si="12"/>
        <v>0.73270912394388954</v>
      </c>
      <c r="B50" s="30">
        <v>6.1583273935066636E-2</v>
      </c>
      <c r="C50" s="11">
        <f t="shared" ca="1" si="10"/>
        <v>0.20657297412326445</v>
      </c>
      <c r="D50" s="14">
        <f t="shared" ca="1" si="13"/>
        <v>0.1</v>
      </c>
      <c r="E50" s="13">
        <f t="shared" ca="1" si="8"/>
        <v>0.10657297412326444</v>
      </c>
      <c r="F50" s="13">
        <f t="shared" ca="1" si="11"/>
        <v>1.1357798813477992E-2</v>
      </c>
    </row>
    <row r="51" spans="1:16" x14ac:dyDescent="0.25">
      <c r="A51" s="13">
        <f t="shared" ca="1" si="12"/>
        <v>0.73270912394388954</v>
      </c>
      <c r="B51" s="30">
        <v>8.5848493535748124E-2</v>
      </c>
      <c r="C51" s="11">
        <f t="shared" ca="1" si="10"/>
        <v>0.2463747982995913</v>
      </c>
      <c r="D51" s="14">
        <f t="shared" ca="1" si="13"/>
        <v>0.1111111111111111</v>
      </c>
      <c r="E51" s="13">
        <f t="shared" ca="1" si="8"/>
        <v>0.1352636871884802</v>
      </c>
      <c r="F51" s="13">
        <f t="shared" ca="1" si="11"/>
        <v>1.8296265071823022E-2</v>
      </c>
    </row>
    <row r="52" spans="1:16" x14ac:dyDescent="0.25">
      <c r="A52" s="13">
        <f t="shared" ca="1" si="12"/>
        <v>0.73270912394388954</v>
      </c>
      <c r="B52" s="30">
        <v>0.11399665047551526</v>
      </c>
      <c r="C52" s="11">
        <f t="shared" ca="1" si="10"/>
        <v>0.29254573809907292</v>
      </c>
      <c r="D52" s="14">
        <f t="shared" ca="1" si="13"/>
        <v>0.2857142857142857</v>
      </c>
      <c r="E52" s="13">
        <f t="shared" ca="1" si="8"/>
        <v>6.8314523847872177E-3</v>
      </c>
      <c r="F52" s="13">
        <f t="shared" ca="1" si="11"/>
        <v>4.6668741685614964E-5</v>
      </c>
    </row>
    <row r="53" spans="1:16" x14ac:dyDescent="0.25">
      <c r="A53" s="13">
        <f t="shared" ca="1" si="12"/>
        <v>0.73270912394388954</v>
      </c>
      <c r="B53" s="30">
        <v>0.14412718978499217</v>
      </c>
      <c r="C53" s="11">
        <f t="shared" ca="1" si="10"/>
        <v>0.34196834575188084</v>
      </c>
      <c r="D53" s="14">
        <f t="shared" ca="1" si="13"/>
        <v>0.66666666666666663</v>
      </c>
      <c r="E53" s="13">
        <f t="shared" ca="1" si="8"/>
        <v>-0.32469832091478579</v>
      </c>
      <c r="F53" s="13">
        <f t="shared" ca="1" si="11"/>
        <v>0.10542899960488122</v>
      </c>
      <c r="H53" t="s">
        <v>97</v>
      </c>
      <c r="I53"/>
      <c r="J53"/>
      <c r="K53"/>
      <c r="L53"/>
      <c r="M53"/>
      <c r="N53"/>
      <c r="O53"/>
      <c r="P53"/>
    </row>
    <row r="54" spans="1:16" ht="15.75" thickBot="1" x14ac:dyDescent="0.3">
      <c r="A54" s="13">
        <f t="shared" ca="1" si="12"/>
        <v>0.73270912394388954</v>
      </c>
      <c r="B54" s="30">
        <v>0.18164747268895695</v>
      </c>
      <c r="C54" s="11">
        <f t="shared" ca="1" si="10"/>
        <v>0.40351222327556535</v>
      </c>
      <c r="D54" s="14">
        <f t="shared" ca="1" si="13"/>
        <v>0.6</v>
      </c>
      <c r="E54" s="13">
        <f t="shared" ca="1" si="8"/>
        <v>-0.19648777672443463</v>
      </c>
      <c r="F54" s="13">
        <f t="shared" ca="1" si="11"/>
        <v>3.8607446402111271E-2</v>
      </c>
      <c r="H54"/>
      <c r="I54"/>
      <c r="J54"/>
      <c r="K54"/>
      <c r="L54"/>
      <c r="M54"/>
      <c r="N54"/>
      <c r="O54"/>
      <c r="P54"/>
    </row>
    <row r="55" spans="1:16" x14ac:dyDescent="0.25">
      <c r="A55" s="13">
        <f t="shared" ca="1" si="12"/>
        <v>0.73270912394388954</v>
      </c>
      <c r="B55" s="30">
        <v>0.25143223972474288</v>
      </c>
      <c r="C55" s="11">
        <f t="shared" ca="1" si="10"/>
        <v>0.51797898160097833</v>
      </c>
      <c r="D55" s="14">
        <f t="shared" ca="1" si="13"/>
        <v>0.63636363636363635</v>
      </c>
      <c r="E55" s="13">
        <f t="shared" ca="1" si="8"/>
        <v>-0.11838465476265803</v>
      </c>
      <c r="F55" s="13">
        <f t="shared" ca="1" si="11"/>
        <v>1.4014926483273729E-2</v>
      </c>
      <c r="H55" s="20" t="s">
        <v>98</v>
      </c>
      <c r="I55" s="20"/>
      <c r="J55"/>
      <c r="K55"/>
      <c r="L55"/>
      <c r="M55"/>
      <c r="N55"/>
      <c r="O55"/>
      <c r="P55"/>
    </row>
    <row r="56" spans="1:16" x14ac:dyDescent="0.25">
      <c r="A56" s="13">
        <f t="shared" ref="A56:A59" ca="1" si="14">D$14</f>
        <v>1.4040950746170748</v>
      </c>
      <c r="B56" s="30">
        <v>0.11399665047551526</v>
      </c>
      <c r="C56" s="11">
        <f t="shared" ca="1" si="10"/>
        <v>0.26947123818391783</v>
      </c>
      <c r="D56" s="14">
        <f ca="1">OFFSET($F$16,0,ROW(A5)-1)</f>
        <v>0.22222222222222221</v>
      </c>
      <c r="E56" s="13">
        <f t="shared" ca="1" si="8"/>
        <v>4.7249015961695617E-2</v>
      </c>
      <c r="F56" s="13">
        <f t="shared" ca="1" si="11"/>
        <v>2.2324695093485672E-3</v>
      </c>
      <c r="H56" s="17" t="s">
        <v>99</v>
      </c>
      <c r="I56" s="17">
        <v>0.71316357154626941</v>
      </c>
      <c r="J56"/>
      <c r="K56"/>
      <c r="L56"/>
      <c r="M56"/>
      <c r="N56"/>
      <c r="O56"/>
      <c r="P56"/>
    </row>
    <row r="57" spans="1:16" x14ac:dyDescent="0.25">
      <c r="A57" s="13">
        <f t="shared" ca="1" si="14"/>
        <v>1.4040950746170748</v>
      </c>
      <c r="B57" s="30">
        <v>0.14412718978499217</v>
      </c>
      <c r="C57" s="11">
        <f t="shared" ca="1" si="10"/>
        <v>0.3188938458367257</v>
      </c>
      <c r="D57" s="14">
        <f ca="1">OFFSET($F$16,0,ROW(A6)-1)</f>
        <v>0.23076923076923078</v>
      </c>
      <c r="E57" s="13">
        <f t="shared" ca="1" si="8"/>
        <v>8.8124615067494916E-2</v>
      </c>
      <c r="F57" s="13">
        <f t="shared" ca="1" si="11"/>
        <v>7.765947780794152E-3</v>
      </c>
      <c r="H57" s="17" t="s">
        <v>100</v>
      </c>
      <c r="I57" s="17">
        <v>0.50860227978063088</v>
      </c>
      <c r="J57"/>
      <c r="K57"/>
      <c r="L57"/>
      <c r="M57"/>
      <c r="N57"/>
      <c r="O57"/>
      <c r="P57"/>
    </row>
    <row r="58" spans="1:16" x14ac:dyDescent="0.25">
      <c r="A58" s="13">
        <f t="shared" ca="1" si="14"/>
        <v>1.4040950746170748</v>
      </c>
      <c r="B58" s="30">
        <v>0.18164747268895695</v>
      </c>
      <c r="C58" s="11">
        <f t="shared" ca="1" si="10"/>
        <v>0.38043772336041015</v>
      </c>
      <c r="D58" s="14">
        <f ca="1">OFFSET($F$16,0,ROW(A7)-1)</f>
        <v>0.5</v>
      </c>
      <c r="E58" s="13">
        <f t="shared" ca="1" si="8"/>
        <v>-0.11956227663958985</v>
      </c>
      <c r="F58" s="13">
        <f t="shared" ca="1" si="11"/>
        <v>1.4295137995241812E-2</v>
      </c>
      <c r="H58" s="17" t="s">
        <v>101</v>
      </c>
      <c r="I58" s="17">
        <v>0.48520238834161333</v>
      </c>
      <c r="J58"/>
      <c r="K58"/>
      <c r="L58"/>
      <c r="M58"/>
      <c r="N58"/>
      <c r="O58"/>
      <c r="P58"/>
    </row>
    <row r="59" spans="1:16" x14ac:dyDescent="0.25">
      <c r="A59" s="13">
        <f t="shared" ca="1" si="14"/>
        <v>1.4040950746170748</v>
      </c>
      <c r="B59" s="30">
        <v>0.25143223972474288</v>
      </c>
      <c r="C59" s="11">
        <f t="shared" ca="1" si="10"/>
        <v>0.49490448168582324</v>
      </c>
      <c r="D59" s="14">
        <f ca="1">OFFSET($F$16,0,ROW(A8)-1)</f>
        <v>0.42857142857142855</v>
      </c>
      <c r="E59" s="13">
        <f t="shared" ca="1" si="8"/>
        <v>6.6333053114394691E-2</v>
      </c>
      <c r="F59" s="13">
        <f t="shared" ca="1" si="11"/>
        <v>4.4000739354771072E-3</v>
      </c>
      <c r="H59" s="17" t="s">
        <v>102</v>
      </c>
      <c r="I59" s="17">
        <v>0.16945894742826489</v>
      </c>
      <c r="J59"/>
      <c r="K59"/>
      <c r="L59"/>
      <c r="M59"/>
      <c r="N59"/>
      <c r="O59"/>
      <c r="P59"/>
    </row>
    <row r="60" spans="1:16" ht="15.75" thickBot="1" x14ac:dyDescent="0.3">
      <c r="A60" s="13">
        <f t="shared" ref="A60:A64" ca="1" si="15">D$18</f>
        <v>2.0683690071427412</v>
      </c>
      <c r="B60" s="30">
        <v>8.5848493535748124E-2</v>
      </c>
      <c r="C60" s="11">
        <f t="shared" ca="1" si="10"/>
        <v>0.2004702275669959</v>
      </c>
      <c r="D60" s="14">
        <f ca="1">OFFSET($F$20,0,ROW(A4)-1)</f>
        <v>0.1</v>
      </c>
      <c r="E60" s="13">
        <f t="shared" ca="1" si="8"/>
        <v>0.10047022756699589</v>
      </c>
      <c r="F60" s="13">
        <f t="shared" ca="1" si="11"/>
        <v>1.0094266627363941E-2</v>
      </c>
      <c r="H60" s="18" t="s">
        <v>103</v>
      </c>
      <c r="I60" s="18">
        <v>45</v>
      </c>
      <c r="J60"/>
      <c r="K60"/>
      <c r="L60"/>
      <c r="M60"/>
      <c r="N60"/>
      <c r="O60"/>
      <c r="P60"/>
    </row>
    <row r="61" spans="1:16" x14ac:dyDescent="0.25">
      <c r="A61" s="13">
        <f t="shared" ca="1" si="15"/>
        <v>2.0683690071427412</v>
      </c>
      <c r="B61" s="30">
        <v>0.11399665047551526</v>
      </c>
      <c r="C61" s="11">
        <f t="shared" ca="1" si="10"/>
        <v>0.24664116736647757</v>
      </c>
      <c r="D61" s="14">
        <f ca="1">OFFSET($F$20,0,ROW(A5)-1)</f>
        <v>9.0909090909090912E-2</v>
      </c>
      <c r="E61" s="13">
        <f t="shared" ca="1" si="8"/>
        <v>0.15573207645738665</v>
      </c>
      <c r="F61" s="13">
        <f t="shared" ca="1" si="11"/>
        <v>2.4252479637729321E-2</v>
      </c>
      <c r="H61"/>
      <c r="I61"/>
      <c r="J61"/>
      <c r="K61"/>
      <c r="L61"/>
      <c r="M61"/>
      <c r="N61"/>
      <c r="O61"/>
      <c r="P61"/>
    </row>
    <row r="62" spans="1:16" ht="15.75" thickBot="1" x14ac:dyDescent="0.3">
      <c r="A62" s="13">
        <f t="shared" ca="1" si="15"/>
        <v>2.0683690071427412</v>
      </c>
      <c r="B62" s="30">
        <v>0.14412718978499217</v>
      </c>
      <c r="C62" s="11">
        <f t="shared" ca="1" si="10"/>
        <v>0.29606377501928549</v>
      </c>
      <c r="D62" s="14">
        <f ca="1">OFFSET($F$20,0,ROW(A6)-1)</f>
        <v>0.2</v>
      </c>
      <c r="E62" s="13">
        <f t="shared" ca="1" si="8"/>
        <v>9.606377501928548E-2</v>
      </c>
      <c r="F62" s="13">
        <f t="shared" ca="1" si="11"/>
        <v>9.2282488709558973E-3</v>
      </c>
      <c r="H62" t="s">
        <v>104</v>
      </c>
      <c r="I62"/>
      <c r="J62"/>
      <c r="K62"/>
      <c r="L62"/>
      <c r="M62"/>
      <c r="N62"/>
      <c r="O62"/>
      <c r="P62"/>
    </row>
    <row r="63" spans="1:16" x14ac:dyDescent="0.25">
      <c r="A63" s="13">
        <f t="shared" ca="1" si="15"/>
        <v>2.0683690071427412</v>
      </c>
      <c r="B63" s="30">
        <v>0.18164747268895695</v>
      </c>
      <c r="C63" s="11">
        <f t="shared" ca="1" si="10"/>
        <v>0.35760765254296989</v>
      </c>
      <c r="D63" s="14">
        <f ca="1">OFFSET($F$20,0,ROW(A7)-1)</f>
        <v>0.54545454545454541</v>
      </c>
      <c r="E63" s="13">
        <f t="shared" ca="1" si="8"/>
        <v>-0.18784689291157552</v>
      </c>
      <c r="F63" s="13">
        <f t="shared" ca="1" si="11"/>
        <v>3.5286455176532922E-2</v>
      </c>
      <c r="H63" s="19"/>
      <c r="I63" s="19" t="s">
        <v>108</v>
      </c>
      <c r="J63" s="19" t="s">
        <v>109</v>
      </c>
      <c r="K63" s="19" t="s">
        <v>110</v>
      </c>
      <c r="L63" s="19" t="s">
        <v>111</v>
      </c>
      <c r="M63" s="19" t="s">
        <v>112</v>
      </c>
      <c r="N63"/>
      <c r="O63"/>
      <c r="P63"/>
    </row>
    <row r="64" spans="1:16" x14ac:dyDescent="0.25">
      <c r="A64" s="13">
        <f t="shared" ca="1" si="15"/>
        <v>2.0683690071427412</v>
      </c>
      <c r="B64" s="30">
        <v>0.25143223972474288</v>
      </c>
      <c r="C64" s="11">
        <f t="shared" ca="1" si="10"/>
        <v>0.47207441086838298</v>
      </c>
      <c r="D64" s="14">
        <f ca="1">OFFSET($F$20,0,ROW(A8)-1)</f>
        <v>0.76923076923076927</v>
      </c>
      <c r="E64" s="13">
        <f t="shared" ca="1" si="8"/>
        <v>-0.2971563583623863</v>
      </c>
      <c r="F64" s="13">
        <f t="shared" ca="1" si="11"/>
        <v>8.8301901315194942E-2</v>
      </c>
      <c r="H64" s="17" t="s">
        <v>105</v>
      </c>
      <c r="I64" s="17">
        <v>2</v>
      </c>
      <c r="J64" s="17">
        <v>1.248312917739842</v>
      </c>
      <c r="K64" s="17">
        <v>0.62415645886992099</v>
      </c>
      <c r="L64" s="17">
        <v>21.735240999134483</v>
      </c>
      <c r="M64" s="17">
        <v>3.3120423636999179E-7</v>
      </c>
      <c r="N64"/>
      <c r="O64"/>
      <c r="P64"/>
    </row>
    <row r="65" spans="1:16" x14ac:dyDescent="0.25">
      <c r="A65" s="13">
        <f t="shared" ref="A65:A69" ca="1" si="16">D$22</f>
        <v>3.4557047379094961</v>
      </c>
      <c r="B65" s="30">
        <v>8.5848493535748124E-2</v>
      </c>
      <c r="C65" s="11">
        <f t="shared" ca="1" si="10"/>
        <v>0.15278963763244138</v>
      </c>
      <c r="D65" s="14">
        <f ca="1">OFFSET($F$24,0,ROW(A4)-1)</f>
        <v>0</v>
      </c>
      <c r="E65" s="13">
        <f t="shared" ca="1" si="8"/>
        <v>0.15278963763244138</v>
      </c>
      <c r="F65" s="13">
        <f t="shared" ca="1" si="11"/>
        <v>2.3344673367852748E-2</v>
      </c>
      <c r="H65" s="17" t="s">
        <v>106</v>
      </c>
      <c r="I65" s="17">
        <v>42</v>
      </c>
      <c r="J65" s="17">
        <v>1.2060860642668085</v>
      </c>
      <c r="K65" s="17">
        <v>2.8716334863495441E-2</v>
      </c>
      <c r="L65" s="17"/>
      <c r="M65" s="17"/>
      <c r="N65"/>
      <c r="O65"/>
      <c r="P65"/>
    </row>
    <row r="66" spans="1:16" ht="15.75" thickBot="1" x14ac:dyDescent="0.3">
      <c r="A66" s="13">
        <f t="shared" ca="1" si="16"/>
        <v>3.4557047379094961</v>
      </c>
      <c r="B66" s="30">
        <v>0.11399665047551526</v>
      </c>
      <c r="C66" s="11">
        <f t="shared" ca="1" si="10"/>
        <v>0.19896057743192302</v>
      </c>
      <c r="D66" s="14">
        <f ca="1">OFFSET($F$24,0,ROW(A5)-1)</f>
        <v>0</v>
      </c>
      <c r="E66" s="13">
        <f t="shared" ca="1" si="8"/>
        <v>0.19896057743192302</v>
      </c>
      <c r="F66" s="13">
        <f t="shared" ca="1" si="11"/>
        <v>3.9585311372044241E-2</v>
      </c>
      <c r="H66" s="18" t="s">
        <v>107</v>
      </c>
      <c r="I66" s="18">
        <v>44</v>
      </c>
      <c r="J66" s="18">
        <v>2.4543989820066505</v>
      </c>
      <c r="K66" s="18"/>
      <c r="L66" s="18"/>
      <c r="M66" s="18"/>
      <c r="N66"/>
      <c r="O66"/>
      <c r="P66"/>
    </row>
    <row r="67" spans="1:16" ht="15.75" thickBot="1" x14ac:dyDescent="0.3">
      <c r="A67" s="13">
        <f t="shared" ca="1" si="16"/>
        <v>3.4557047379094961</v>
      </c>
      <c r="B67" s="30">
        <v>0.14412718978499217</v>
      </c>
      <c r="C67" s="11">
        <f t="shared" ca="1" si="10"/>
        <v>0.24838318508473092</v>
      </c>
      <c r="D67" s="14">
        <f ca="1">OFFSET($F$24,0,ROW(A6)-1)</f>
        <v>0.125</v>
      </c>
      <c r="E67" s="13">
        <f t="shared" ca="1" si="8"/>
        <v>0.12338318508473092</v>
      </c>
      <c r="F67" s="13">
        <f t="shared" ca="1" si="11"/>
        <v>1.5223410361652968E-2</v>
      </c>
      <c r="H67"/>
      <c r="I67"/>
      <c r="J67"/>
      <c r="K67"/>
      <c r="L67"/>
      <c r="M67"/>
      <c r="N67"/>
      <c r="O67"/>
      <c r="P67"/>
    </row>
    <row r="68" spans="1:16" x14ac:dyDescent="0.25">
      <c r="A68" s="13">
        <f t="shared" ca="1" si="16"/>
        <v>3.4557047379094961</v>
      </c>
      <c r="B68" s="30">
        <v>0.18164747268895695</v>
      </c>
      <c r="C68" s="11">
        <f t="shared" ca="1" si="10"/>
        <v>0.3099270626084154</v>
      </c>
      <c r="D68" s="14">
        <f ca="1">OFFSET($F$24,0,ROW(A7)-1)</f>
        <v>0.33333333333333331</v>
      </c>
      <c r="E68" s="13">
        <f t="shared" ca="1" si="8"/>
        <v>-2.340627072491791E-2</v>
      </c>
      <c r="F68" s="13">
        <f t="shared" ca="1" si="11"/>
        <v>5.4785350924814924E-4</v>
      </c>
      <c r="H68" s="19"/>
      <c r="I68" s="19" t="s">
        <v>113</v>
      </c>
      <c r="J68" s="19" t="s">
        <v>102</v>
      </c>
      <c r="K68" s="19" t="s">
        <v>114</v>
      </c>
      <c r="L68" s="19" t="s">
        <v>115</v>
      </c>
      <c r="M68" s="19" t="s">
        <v>116</v>
      </c>
      <c r="N68" s="19" t="s">
        <v>117</v>
      </c>
      <c r="O68" s="19" t="s">
        <v>118</v>
      </c>
      <c r="P68" s="19" t="s">
        <v>119</v>
      </c>
    </row>
    <row r="69" spans="1:16" x14ac:dyDescent="0.25">
      <c r="A69" s="13">
        <f t="shared" ca="1" si="16"/>
        <v>3.4557047379094961</v>
      </c>
      <c r="B69" s="30">
        <v>0.25143223972474288</v>
      </c>
      <c r="C69" s="11">
        <f t="shared" ca="1" si="10"/>
        <v>0.42439382093382849</v>
      </c>
      <c r="D69" s="14">
        <f ca="1">OFFSET($F$24,0,ROW(A8)-1)</f>
        <v>0.45454545454545453</v>
      </c>
      <c r="E69" s="13">
        <f t="shared" ca="1" si="8"/>
        <v>-3.0151633611626039E-2</v>
      </c>
      <c r="F69" s="13">
        <f t="shared" ca="1" si="11"/>
        <v>9.0912100944973704E-4</v>
      </c>
      <c r="H69" s="17" t="s">
        <v>96</v>
      </c>
      <c r="I69" s="35">
        <v>0.13074106730914589</v>
      </c>
      <c r="J69" s="17">
        <v>7.3762495107906015E-2</v>
      </c>
      <c r="K69" s="17">
        <v>1.7724599353355226</v>
      </c>
      <c r="L69" s="33">
        <v>8.3571802066635434E-2</v>
      </c>
      <c r="M69" s="17">
        <v>-1.8117674422354374E-2</v>
      </c>
      <c r="N69" s="17">
        <v>0.27959980904064619</v>
      </c>
      <c r="O69" s="17">
        <v>-1.8117674422354374E-2</v>
      </c>
      <c r="P69" s="17">
        <v>0.27959980904064619</v>
      </c>
    </row>
    <row r="70" spans="1:16" x14ac:dyDescent="0.25">
      <c r="A70" s="13">
        <f ca="1">D$26</f>
        <v>5.2065761628278073</v>
      </c>
      <c r="B70" s="30">
        <v>1.1606717838905437E-2</v>
      </c>
      <c r="C70" s="11">
        <f ca="1">A70*$A$40+B70*$B$40+$C$40</f>
        <v>-2.9162626881890502E-2</v>
      </c>
      <c r="D70" s="14">
        <f t="shared" ref="D70:D75" ca="1" si="17">OFFSET($F$28,0,ROW(A1)-1)</f>
        <v>0</v>
      </c>
      <c r="E70" s="13">
        <f t="shared" ca="1" si="8"/>
        <v>-2.9162626881890502E-2</v>
      </c>
      <c r="F70" s="13">
        <f ca="1">E70^2</f>
        <v>8.5045880665236254E-4</v>
      </c>
      <c r="H70" s="17" t="s">
        <v>120</v>
      </c>
      <c r="I70" s="35">
        <v>-3.4368458100767246E-2</v>
      </c>
      <c r="J70" s="17">
        <v>1.0772980054292313E-2</v>
      </c>
      <c r="K70" s="17">
        <v>-3.190246146150963</v>
      </c>
      <c r="L70" s="33">
        <v>2.6887520795372804E-3</v>
      </c>
      <c r="M70" s="17">
        <v>-5.6109212033162631E-2</v>
      </c>
      <c r="N70" s="17">
        <v>-1.2627704168371858E-2</v>
      </c>
      <c r="O70" s="17">
        <v>-5.6109212033162631E-2</v>
      </c>
      <c r="P70" s="17">
        <v>-1.2627704168371858E-2</v>
      </c>
    </row>
    <row r="71" spans="1:16" ht="15.75" thickBot="1" x14ac:dyDescent="0.3">
      <c r="A71" s="13">
        <f t="shared" ref="A71:A75" ca="1" si="18">D$26</f>
        <v>5.2065761628278073</v>
      </c>
      <c r="B71" s="30">
        <v>3.9815214318135353E-2</v>
      </c>
      <c r="C71" s="11">
        <f t="shared" ref="C71:C75" ca="1" si="19">A71*$A$40+B71*$B$40+$C$40</f>
        <v>1.7107286830875243E-2</v>
      </c>
      <c r="D71" s="14">
        <f t="shared" ca="1" si="17"/>
        <v>4.7619047619047616E-2</v>
      </c>
      <c r="E71" s="13">
        <f t="shared" ca="1" si="8"/>
        <v>-3.0511760788172373E-2</v>
      </c>
      <c r="F71" s="13">
        <f t="shared" ref="F71:F75" ca="1" si="20">E71^2</f>
        <v>9.3096754639465326E-4</v>
      </c>
      <c r="H71" s="18" t="s">
        <v>121</v>
      </c>
      <c r="I71" s="36">
        <v>1.6402828752973264</v>
      </c>
      <c r="J71" s="18">
        <v>0.3966332808932288</v>
      </c>
      <c r="K71" s="18">
        <v>4.1355149815047421</v>
      </c>
      <c r="L71" s="34">
        <v>1.6591332235408056E-4</v>
      </c>
      <c r="M71" s="18">
        <v>0.83984450839785219</v>
      </c>
      <c r="N71" s="18">
        <v>2.4407212421968008</v>
      </c>
      <c r="O71" s="18">
        <v>0.83984450839785219</v>
      </c>
      <c r="P71" s="18">
        <v>2.4407212421968008</v>
      </c>
    </row>
    <row r="72" spans="1:16" x14ac:dyDescent="0.25">
      <c r="A72" s="13">
        <f t="shared" ca="1" si="18"/>
        <v>5.2065761628278073</v>
      </c>
      <c r="B72" s="30">
        <v>6.1583273935066636E-2</v>
      </c>
      <c r="C72" s="11">
        <f t="shared" ca="1" si="19"/>
        <v>5.2813062248978901E-2</v>
      </c>
      <c r="D72" s="14">
        <f t="shared" ca="1" si="17"/>
        <v>7.6923076923076927E-2</v>
      </c>
      <c r="E72" s="13">
        <f t="shared" ca="1" si="8"/>
        <v>-2.4110014674098026E-2</v>
      </c>
      <c r="F72" s="13">
        <f t="shared" ca="1" si="20"/>
        <v>5.8129280758522218E-4</v>
      </c>
      <c r="H72"/>
      <c r="I72"/>
      <c r="J72"/>
      <c r="K72"/>
      <c r="L72"/>
      <c r="M72"/>
      <c r="N72"/>
      <c r="O72"/>
      <c r="P72"/>
    </row>
    <row r="73" spans="1:16" x14ac:dyDescent="0.25">
      <c r="A73" s="13">
        <f t="shared" ca="1" si="18"/>
        <v>5.2065761628278073</v>
      </c>
      <c r="B73" s="30">
        <v>8.5848493535748124E-2</v>
      </c>
      <c r="C73" s="11">
        <f t="shared" ca="1" si="19"/>
        <v>9.261488642530577E-2</v>
      </c>
      <c r="D73" s="14">
        <f t="shared" ca="1" si="17"/>
        <v>0</v>
      </c>
      <c r="E73" s="13">
        <f t="shared" ca="1" si="8"/>
        <v>9.261488642530577E-2</v>
      </c>
      <c r="F73" s="13">
        <f t="shared" ca="1" si="20"/>
        <v>8.5775171875722873E-3</v>
      </c>
      <c r="H73"/>
      <c r="I73"/>
      <c r="J73"/>
      <c r="K73"/>
      <c r="L73"/>
      <c r="M73"/>
      <c r="N73"/>
      <c r="O73"/>
      <c r="P73"/>
    </row>
    <row r="74" spans="1:16" x14ac:dyDescent="0.25">
      <c r="A74" s="13">
        <f t="shared" ca="1" si="18"/>
        <v>5.2065761628278073</v>
      </c>
      <c r="B74" s="30">
        <v>0.11399665047551526</v>
      </c>
      <c r="C74" s="11">
        <f t="shared" ca="1" si="19"/>
        <v>0.13878582622478741</v>
      </c>
      <c r="D74" s="14">
        <f t="shared" ca="1" si="17"/>
        <v>0</v>
      </c>
      <c r="E74" s="13">
        <f t="shared" ca="1" si="8"/>
        <v>0.13878582622478741</v>
      </c>
      <c r="F74" s="13">
        <f t="shared" ca="1" si="20"/>
        <v>1.926150556089689E-2</v>
      </c>
      <c r="H74"/>
      <c r="I74"/>
      <c r="J74"/>
      <c r="K74"/>
      <c r="L74"/>
      <c r="M74"/>
      <c r="N74"/>
      <c r="O74"/>
      <c r="P74"/>
    </row>
    <row r="75" spans="1:16" x14ac:dyDescent="0.25">
      <c r="A75" s="13">
        <f t="shared" ca="1" si="18"/>
        <v>5.2065761628278073</v>
      </c>
      <c r="B75" s="30">
        <v>0.14412718978499217</v>
      </c>
      <c r="C75" s="11">
        <f t="shared" ca="1" si="19"/>
        <v>0.18820843387759531</v>
      </c>
      <c r="D75" s="14">
        <f t="shared" ca="1" si="17"/>
        <v>0.33333333333333331</v>
      </c>
      <c r="E75" s="13">
        <f t="shared" ca="1" si="8"/>
        <v>-0.145124899455738</v>
      </c>
      <c r="F75" s="13">
        <f t="shared" ca="1" si="20"/>
        <v>2.1061236442038066E-2</v>
      </c>
    </row>
    <row r="76" spans="1:16" x14ac:dyDescent="0.25">
      <c r="A76" s="13">
        <f ca="1">D$30</f>
        <v>6.2773576675648419</v>
      </c>
      <c r="B76" s="30">
        <v>1.1606717838905437E-2</v>
      </c>
      <c r="C76" s="11">
        <f ca="1">A76*$A$40+B76*$B$40+$C$40</f>
        <v>-6.5963736162521797E-2</v>
      </c>
      <c r="D76" s="14">
        <f ca="1">OFFSET($F$32,0,ROW(A1)-1)</f>
        <v>0.1111111111111111</v>
      </c>
      <c r="E76" s="13">
        <f t="shared" ca="1" si="8"/>
        <v>-0.1770748472736329</v>
      </c>
      <c r="F76" s="13">
        <f ca="1">E76^2</f>
        <v>3.1355501536980419E-2</v>
      </c>
    </row>
    <row r="77" spans="1:16" x14ac:dyDescent="0.25">
      <c r="A77" s="13">
        <f t="shared" ref="A77:A81" ca="1" si="21">D$30</f>
        <v>6.2773576675648419</v>
      </c>
      <c r="B77" s="30">
        <v>3.9815214318135353E-2</v>
      </c>
      <c r="C77" s="11">
        <f t="shared" ref="C77:C81" ca="1" si="22">A77*$A$40+B77*$B$40+$C$40</f>
        <v>-1.9693822449756065E-2</v>
      </c>
      <c r="D77" s="14">
        <f ca="1">OFFSET($F$32,0,ROW(A2)-1)</f>
        <v>7.6923076923076927E-2</v>
      </c>
      <c r="E77" s="13">
        <f t="shared" ca="1" si="8"/>
        <v>-9.6616899372832993E-2</v>
      </c>
      <c r="F77" s="13">
        <f t="shared" ref="F77:F81" ca="1" si="23">E77^2</f>
        <v>9.3348252444201366E-3</v>
      </c>
    </row>
    <row r="78" spans="1:16" x14ac:dyDescent="0.25">
      <c r="A78" s="13">
        <f t="shared" ca="1" si="21"/>
        <v>6.2773576675648419</v>
      </c>
      <c r="B78" s="30">
        <v>6.1583273935066636E-2</v>
      </c>
      <c r="C78" s="11">
        <f t="shared" ca="1" si="22"/>
        <v>1.6011952968347606E-2</v>
      </c>
      <c r="D78" s="14">
        <f ca="1">OFFSET($F$32,0,ROW(A3)-1)</f>
        <v>0</v>
      </c>
      <c r="E78" s="13">
        <f t="shared" ca="1" si="8"/>
        <v>1.6011952968347606E-2</v>
      </c>
      <c r="F78" s="13">
        <f t="shared" ca="1" si="23"/>
        <v>2.563826378605757E-4</v>
      </c>
    </row>
    <row r="79" spans="1:16" x14ac:dyDescent="0.25">
      <c r="A79" s="13">
        <f t="shared" ca="1" si="21"/>
        <v>6.2773576675648419</v>
      </c>
      <c r="B79" s="30">
        <v>8.5848493535748124E-2</v>
      </c>
      <c r="C79" s="11">
        <f t="shared" ca="1" si="22"/>
        <v>5.5813777144674476E-2</v>
      </c>
      <c r="D79" s="14">
        <f ca="1">OFFSET($F$32,0,ROW(A4)-1)</f>
        <v>0</v>
      </c>
      <c r="E79" s="13">
        <f t="shared" ca="1" si="8"/>
        <v>5.5813777144674476E-2</v>
      </c>
      <c r="F79" s="13">
        <f t="shared" ca="1" si="23"/>
        <v>3.1151777191553869E-3</v>
      </c>
    </row>
    <row r="80" spans="1:16" x14ac:dyDescent="0.25">
      <c r="A80" s="13">
        <f t="shared" ca="1" si="21"/>
        <v>6.2773576675648419</v>
      </c>
      <c r="B80" s="30">
        <v>0.11399665047551526</v>
      </c>
      <c r="C80" s="11">
        <f t="shared" ca="1" si="22"/>
        <v>0.10198471694415612</v>
      </c>
      <c r="D80" s="14">
        <f ca="1">OFFSET($F$32,0,ROW(A5)-1)</f>
        <v>0</v>
      </c>
      <c r="E80" s="13">
        <f t="shared" ca="1" si="8"/>
        <v>0.10198471694415612</v>
      </c>
      <c r="F80" s="13">
        <f t="shared" ca="1" si="23"/>
        <v>1.0400882490179644E-2</v>
      </c>
    </row>
    <row r="81" spans="1:6" x14ac:dyDescent="0.25">
      <c r="A81" s="13">
        <f t="shared" ca="1" si="21"/>
        <v>6.2773576675648419</v>
      </c>
      <c r="B81" s="30">
        <v>0.18164747268895695</v>
      </c>
      <c r="C81" s="11">
        <f t="shared" ca="1" si="22"/>
        <v>0.2129512021206485</v>
      </c>
      <c r="D81" s="14">
        <f ca="1">OFFSET($F$32,0,ROW(A7)-1)</f>
        <v>0.33333333333333331</v>
      </c>
      <c r="E81" s="13">
        <f t="shared" ca="1" si="8"/>
        <v>-0.12038213121268482</v>
      </c>
      <c r="F81" s="13">
        <f t="shared" ca="1" si="23"/>
        <v>1.4491857515308064E-2</v>
      </c>
    </row>
    <row r="82" spans="1:6" x14ac:dyDescent="0.25">
      <c r="A82" s="13">
        <f ca="1">D$34</f>
        <v>7.2938812201186032</v>
      </c>
      <c r="B82" s="30">
        <v>1.1606717838905437E-2</v>
      </c>
      <c r="C82" s="11">
        <f ca="1">A82*$A$40+B82*$B$40+$C$40</f>
        <v>-0.1009000832869088</v>
      </c>
      <c r="D82" s="14">
        <f t="shared" ref="D82:D87" ca="1" si="24">OFFSET($F$36,0,ROW(A1)-1)</f>
        <v>0</v>
      </c>
      <c r="E82" s="13">
        <f t="shared" ca="1" si="8"/>
        <v>-0.1009000832869088</v>
      </c>
      <c r="F82" s="13">
        <f ca="1">E82^2</f>
        <v>1.0180826807305133E-2</v>
      </c>
    </row>
    <row r="83" spans="1:6" x14ac:dyDescent="0.25">
      <c r="A83" s="13">
        <f t="shared" ref="A83:A87" ca="1" si="25">D$34</f>
        <v>7.2938812201186032</v>
      </c>
      <c r="B83" s="30">
        <v>3.9815214318135353E-2</v>
      </c>
      <c r="C83" s="11">
        <f t="shared" ref="C83:C87" ca="1" si="26">A83*$A$40+B83*$B$40+$C$40</f>
        <v>-5.4630169574143045E-2</v>
      </c>
      <c r="D83" s="14">
        <f t="shared" ca="1" si="24"/>
        <v>0</v>
      </c>
      <c r="E83" s="13">
        <f t="shared" ca="1" si="8"/>
        <v>-5.4630169574143045E-2</v>
      </c>
      <c r="F83" s="13">
        <f t="shared" ref="F83:F87" ca="1" si="27">E83^2</f>
        <v>2.9844554276996244E-3</v>
      </c>
    </row>
    <row r="84" spans="1:6" x14ac:dyDescent="0.25">
      <c r="A84" s="13">
        <f t="shared" ca="1" si="25"/>
        <v>7.2938812201186032</v>
      </c>
      <c r="B84" s="30">
        <v>6.1583273935066636E-2</v>
      </c>
      <c r="C84" s="11">
        <f t="shared" ca="1" si="26"/>
        <v>-1.8924394156039387E-2</v>
      </c>
      <c r="D84" s="14">
        <f t="shared" ca="1" si="24"/>
        <v>0</v>
      </c>
      <c r="E84" s="13">
        <f t="shared" ca="1" si="8"/>
        <v>-1.8924394156039387E-2</v>
      </c>
      <c r="F84" s="13">
        <f t="shared" ca="1" si="27"/>
        <v>3.5813269417313769E-4</v>
      </c>
    </row>
    <row r="85" spans="1:6" x14ac:dyDescent="0.25">
      <c r="A85" s="13">
        <f t="shared" ca="1" si="25"/>
        <v>7.2938812201186032</v>
      </c>
      <c r="B85" s="30">
        <v>8.5848493535748124E-2</v>
      </c>
      <c r="C85" s="11">
        <f t="shared" ca="1" si="26"/>
        <v>2.0877430020287469E-2</v>
      </c>
      <c r="D85" s="14">
        <f t="shared" ca="1" si="24"/>
        <v>0</v>
      </c>
      <c r="E85" s="13">
        <f t="shared" ca="1" si="8"/>
        <v>2.0877430020287469E-2</v>
      </c>
      <c r="F85" s="13">
        <f t="shared" ca="1" si="27"/>
        <v>4.3586708425200039E-4</v>
      </c>
    </row>
    <row r="86" spans="1:6" x14ac:dyDescent="0.25">
      <c r="A86" s="13">
        <f t="shared" ca="1" si="25"/>
        <v>7.2938812201186032</v>
      </c>
      <c r="B86" s="30">
        <v>0.11399665047551526</v>
      </c>
      <c r="C86" s="11">
        <f t="shared" ca="1" si="26"/>
        <v>6.704836981976911E-2</v>
      </c>
      <c r="D86" s="14">
        <f t="shared" ca="1" si="24"/>
        <v>0</v>
      </c>
      <c r="E86" s="13">
        <f t="shared" ca="1" si="8"/>
        <v>6.704836981976911E-2</v>
      </c>
      <c r="F86" s="13">
        <f t="shared" ca="1" si="27"/>
        <v>4.4954838954885251E-3</v>
      </c>
    </row>
    <row r="87" spans="1:6" x14ac:dyDescent="0.25">
      <c r="A87" s="13">
        <f t="shared" ca="1" si="25"/>
        <v>7.2938812201186032</v>
      </c>
      <c r="B87" s="30">
        <v>0.14412718978499217</v>
      </c>
      <c r="C87" s="11">
        <f t="shared" ca="1" si="26"/>
        <v>0.11647097747257701</v>
      </c>
      <c r="D87" s="14">
        <f t="shared" ca="1" si="24"/>
        <v>0</v>
      </c>
      <c r="E87" s="13">
        <f t="shared" ca="1" si="8"/>
        <v>0.11647097747257701</v>
      </c>
      <c r="F87" s="13">
        <f t="shared" ca="1" si="27"/>
        <v>1.3565488593417541E-2</v>
      </c>
    </row>
    <row r="88" spans="1:6" x14ac:dyDescent="0.25">
      <c r="A88" s="13"/>
      <c r="B88" s="30"/>
      <c r="D88" s="14"/>
      <c r="E88" s="13"/>
      <c r="F88" s="13"/>
    </row>
    <row r="89" spans="1:6" x14ac:dyDescent="0.25">
      <c r="A89" s="13"/>
      <c r="B89" s="30"/>
      <c r="D89" s="14"/>
      <c r="E89" s="13"/>
      <c r="F89" s="13"/>
    </row>
    <row r="90" spans="1:6" x14ac:dyDescent="0.25">
      <c r="A90" s="13"/>
      <c r="B90" s="30"/>
      <c r="D90" s="14"/>
      <c r="E90" s="13"/>
      <c r="F90" s="13"/>
    </row>
    <row r="91" spans="1:6" x14ac:dyDescent="0.25">
      <c r="A91" s="13"/>
      <c r="B91" s="30"/>
      <c r="D91" s="14"/>
      <c r="E91" s="13"/>
      <c r="F91" s="13"/>
    </row>
    <row r="92" spans="1:6" x14ac:dyDescent="0.25">
      <c r="A92" s="13"/>
      <c r="B92" s="30"/>
      <c r="D92" s="14"/>
      <c r="E92" s="13"/>
      <c r="F92" s="13"/>
    </row>
    <row r="93" spans="1:6" x14ac:dyDescent="0.25">
      <c r="A93" s="13"/>
      <c r="B93" s="30"/>
      <c r="D93" s="14"/>
      <c r="E93" s="13"/>
      <c r="F93" s="13"/>
    </row>
    <row r="94" spans="1:6" x14ac:dyDescent="0.25">
      <c r="A94" s="13"/>
      <c r="B94" s="30"/>
      <c r="D94" s="14"/>
      <c r="E94" s="13"/>
      <c r="F94" s="13"/>
    </row>
    <row r="95" spans="1:6" x14ac:dyDescent="0.25">
      <c r="A95" s="13"/>
      <c r="B95" s="30"/>
      <c r="D95" s="14"/>
      <c r="E95" s="13"/>
      <c r="F95" s="13"/>
    </row>
    <row r="96" spans="1:6" x14ac:dyDescent="0.25">
      <c r="A96" s="13"/>
      <c r="B96" s="30"/>
      <c r="D96" s="14"/>
      <c r="E96" s="13"/>
      <c r="F96" s="13"/>
    </row>
    <row r="97" spans="1:6" x14ac:dyDescent="0.25">
      <c r="A97" s="13"/>
      <c r="B97" s="30"/>
      <c r="D97" s="14"/>
      <c r="E97" s="13"/>
      <c r="F97" s="13"/>
    </row>
    <row r="98" spans="1:6" x14ac:dyDescent="0.25">
      <c r="A98" s="13"/>
      <c r="B98" s="30"/>
      <c r="D98" s="14"/>
      <c r="E98" s="13"/>
      <c r="F98" s="13"/>
    </row>
    <row r="99" spans="1:6" x14ac:dyDescent="0.25">
      <c r="A99" s="13"/>
      <c r="B99" s="30"/>
      <c r="D99" s="14"/>
      <c r="E99" s="13"/>
      <c r="F99" s="13"/>
    </row>
    <row r="100" spans="1:6" x14ac:dyDescent="0.25">
      <c r="A100" s="13"/>
      <c r="B100" s="30"/>
      <c r="D100" s="14"/>
      <c r="E100" s="13"/>
      <c r="F100" s="13"/>
    </row>
    <row r="101" spans="1:6" x14ac:dyDescent="0.25">
      <c r="A101" s="13"/>
      <c r="B101" s="30"/>
      <c r="D101" s="14"/>
      <c r="E101" s="13"/>
      <c r="F101" s="13"/>
    </row>
    <row r="102" spans="1:6" x14ac:dyDescent="0.25">
      <c r="A102" s="13"/>
      <c r="B102" s="30"/>
      <c r="D102" s="14"/>
      <c r="E102" s="13"/>
      <c r="F102" s="13"/>
    </row>
    <row r="103" spans="1:6" x14ac:dyDescent="0.25">
      <c r="A103" s="13"/>
      <c r="B103" s="30"/>
      <c r="D103" s="14"/>
      <c r="E103" s="13"/>
      <c r="F103" s="13"/>
    </row>
    <row r="104" spans="1:6" x14ac:dyDescent="0.25">
      <c r="A104" s="13"/>
      <c r="B104" s="30"/>
      <c r="D104" s="14"/>
      <c r="E104" s="13"/>
      <c r="F104" s="13"/>
    </row>
    <row r="105" spans="1:6" x14ac:dyDescent="0.25">
      <c r="A105" s="13"/>
      <c r="B105" s="30"/>
      <c r="D105" s="14"/>
      <c r="E105" s="13"/>
      <c r="F105" s="13"/>
    </row>
    <row r="106" spans="1:6" x14ac:dyDescent="0.25">
      <c r="A106" s="13"/>
      <c r="B106" s="30"/>
      <c r="D106" s="14"/>
      <c r="E106" s="13"/>
      <c r="F106" s="13"/>
    </row>
    <row r="107" spans="1:6" x14ac:dyDescent="0.25">
      <c r="B107" s="13"/>
      <c r="C107" s="13"/>
      <c r="D107" s="15"/>
    </row>
    <row r="108" spans="1:6" x14ac:dyDescent="0.25">
      <c r="B108" s="13"/>
      <c r="C108" s="13"/>
      <c r="D108" s="15"/>
    </row>
    <row r="109" spans="1:6" x14ac:dyDescent="0.25">
      <c r="B109" s="13"/>
      <c r="C109" s="13"/>
      <c r="D109" s="15"/>
    </row>
    <row r="110" spans="1:6" x14ac:dyDescent="0.25">
      <c r="B110" s="13"/>
      <c r="C110" s="13"/>
      <c r="D110" s="15"/>
    </row>
    <row r="111" spans="1:6" x14ac:dyDescent="0.25">
      <c r="B111" s="13"/>
      <c r="C111" s="13"/>
      <c r="D111" s="15"/>
    </row>
    <row r="112" spans="1:6" x14ac:dyDescent="0.25">
      <c r="B112" s="13"/>
      <c r="C112" s="13"/>
      <c r="D112" s="15"/>
    </row>
    <row r="113" spans="2:4" x14ac:dyDescent="0.25">
      <c r="B113" s="13"/>
      <c r="C113" s="13"/>
      <c r="D113" s="15"/>
    </row>
    <row r="114" spans="2:4" x14ac:dyDescent="0.25">
      <c r="B114" s="13"/>
      <c r="C114" s="13"/>
      <c r="D114" s="15"/>
    </row>
    <row r="115" spans="2:4" x14ac:dyDescent="0.25">
      <c r="B115" s="13"/>
      <c r="C115" s="13"/>
      <c r="D115" s="15"/>
    </row>
    <row r="116" spans="2:4" x14ac:dyDescent="0.25">
      <c r="B116" s="13"/>
      <c r="C116" s="13"/>
      <c r="D116" s="15"/>
    </row>
    <row r="117" spans="2:4" x14ac:dyDescent="0.25">
      <c r="B117" s="13"/>
      <c r="C117" s="13"/>
      <c r="D117" s="15"/>
    </row>
    <row r="118" spans="2:4" x14ac:dyDescent="0.25">
      <c r="B118" s="13"/>
      <c r="C118" s="13"/>
      <c r="D118" s="15"/>
    </row>
    <row r="119" spans="2:4" x14ac:dyDescent="0.25">
      <c r="B119" s="13"/>
      <c r="C119" s="13"/>
      <c r="D119" s="15"/>
    </row>
    <row r="120" spans="2:4" x14ac:dyDescent="0.25">
      <c r="B120" s="13"/>
      <c r="C120" s="13"/>
      <c r="D120" s="15"/>
    </row>
    <row r="121" spans="2:4" x14ac:dyDescent="0.25">
      <c r="B121" s="13"/>
      <c r="C121" s="13"/>
      <c r="D121" s="15"/>
    </row>
    <row r="122" spans="2:4" x14ac:dyDescent="0.25">
      <c r="B122" s="13"/>
      <c r="C122" s="13"/>
      <c r="D122" s="15"/>
    </row>
    <row r="123" spans="2:4" x14ac:dyDescent="0.25">
      <c r="B123" s="13"/>
      <c r="C123" s="13"/>
      <c r="D123" s="15"/>
    </row>
    <row r="124" spans="2:4" x14ac:dyDescent="0.25">
      <c r="B124" s="13"/>
      <c r="C124" s="13"/>
      <c r="D124" s="15"/>
    </row>
    <row r="125" spans="2:4" x14ac:dyDescent="0.25">
      <c r="B125" s="13"/>
      <c r="C125" s="13"/>
      <c r="D125" s="15"/>
    </row>
    <row r="126" spans="2:4" x14ac:dyDescent="0.25">
      <c r="B126" s="13"/>
      <c r="C126" s="13"/>
      <c r="D126" s="15"/>
    </row>
    <row r="127" spans="2:4" x14ac:dyDescent="0.25">
      <c r="B127" s="13"/>
      <c r="C127" s="13"/>
      <c r="D127" s="15"/>
    </row>
    <row r="128" spans="2:4" x14ac:dyDescent="0.25">
      <c r="B128" s="13"/>
      <c r="C128" s="13"/>
      <c r="D128" s="15"/>
    </row>
    <row r="129" spans="2:4" x14ac:dyDescent="0.25">
      <c r="B129" s="13"/>
      <c r="C129" s="13"/>
      <c r="D129" s="15"/>
    </row>
    <row r="130" spans="2:4" x14ac:dyDescent="0.25">
      <c r="B130" s="13"/>
      <c r="C130" s="13"/>
      <c r="D130" s="15"/>
    </row>
    <row r="131" spans="2:4" x14ac:dyDescent="0.25">
      <c r="B131" s="13"/>
      <c r="C131" s="13"/>
      <c r="D131" s="15"/>
    </row>
    <row r="132" spans="2:4" x14ac:dyDescent="0.25">
      <c r="B132" s="13"/>
      <c r="C132" s="13"/>
      <c r="D132" s="15"/>
    </row>
    <row r="133" spans="2:4" x14ac:dyDescent="0.25">
      <c r="B133" s="13"/>
      <c r="C133" s="13"/>
      <c r="D133" s="15"/>
    </row>
    <row r="134" spans="2:4" x14ac:dyDescent="0.25">
      <c r="B134" s="13"/>
      <c r="C134" s="13"/>
      <c r="D134" s="15"/>
    </row>
    <row r="135" spans="2:4" x14ac:dyDescent="0.25">
      <c r="B135" s="13"/>
      <c r="C135" s="13"/>
      <c r="D135" s="15"/>
    </row>
    <row r="136" spans="2:4" x14ac:dyDescent="0.25">
      <c r="B136" s="13"/>
      <c r="C136" s="13"/>
      <c r="D136" s="15"/>
    </row>
    <row r="137" spans="2:4" x14ac:dyDescent="0.25">
      <c r="B137" s="13"/>
      <c r="C137" s="13"/>
      <c r="D137" s="15"/>
    </row>
    <row r="138" spans="2:4" x14ac:dyDescent="0.25">
      <c r="B138" s="13"/>
      <c r="C138" s="13"/>
      <c r="D138" s="15"/>
    </row>
    <row r="139" spans="2:4" x14ac:dyDescent="0.25">
      <c r="B139" s="13"/>
      <c r="C139" s="13"/>
      <c r="D139" s="15"/>
    </row>
    <row r="140" spans="2:4" x14ac:dyDescent="0.25">
      <c r="B140" s="13"/>
      <c r="C140" s="13"/>
      <c r="D140" s="15"/>
    </row>
    <row r="141" spans="2:4" x14ac:dyDescent="0.25">
      <c r="B141" s="13"/>
      <c r="C141" s="13"/>
      <c r="D141" s="15"/>
    </row>
    <row r="142" spans="2:4" x14ac:dyDescent="0.25">
      <c r="B142" s="13"/>
      <c r="C142" s="13"/>
      <c r="D142" s="15"/>
    </row>
    <row r="143" spans="2:4" x14ac:dyDescent="0.25">
      <c r="B143" s="13"/>
      <c r="C143" s="13"/>
      <c r="D143" s="15"/>
    </row>
    <row r="144" spans="2:4" x14ac:dyDescent="0.25">
      <c r="B144" s="13"/>
      <c r="C144" s="13"/>
      <c r="D144" s="15"/>
    </row>
    <row r="145" spans="2:4" x14ac:dyDescent="0.25">
      <c r="B145" s="13"/>
      <c r="C145" s="13"/>
      <c r="D145" s="15"/>
    </row>
    <row r="146" spans="2:4" x14ac:dyDescent="0.25">
      <c r="B146" s="13"/>
      <c r="C146" s="13"/>
      <c r="D146" s="15"/>
    </row>
    <row r="147" spans="2:4" x14ac:dyDescent="0.25">
      <c r="B147" s="13"/>
      <c r="C147" s="13"/>
      <c r="D147" s="15"/>
    </row>
    <row r="148" spans="2:4" x14ac:dyDescent="0.25">
      <c r="B148" s="13"/>
      <c r="C148" s="13"/>
      <c r="D148" s="15"/>
    </row>
    <row r="149" spans="2:4" x14ac:dyDescent="0.25">
      <c r="B149" s="13"/>
      <c r="C149" s="13"/>
      <c r="D149" s="15"/>
    </row>
    <row r="150" spans="2:4" x14ac:dyDescent="0.25">
      <c r="B150" s="13"/>
      <c r="C150" s="13"/>
      <c r="D150" s="15"/>
    </row>
    <row r="151" spans="2:4" x14ac:dyDescent="0.25">
      <c r="B151" s="13"/>
      <c r="C151" s="13"/>
      <c r="D151" s="15"/>
    </row>
    <row r="152" spans="2:4" x14ac:dyDescent="0.25">
      <c r="B152" s="13"/>
      <c r="C152" s="13"/>
      <c r="D152" s="15"/>
    </row>
    <row r="153" spans="2:4" x14ac:dyDescent="0.25">
      <c r="B153" s="13"/>
      <c r="C153" s="13"/>
      <c r="D153" s="15"/>
    </row>
    <row r="154" spans="2:4" x14ac:dyDescent="0.25">
      <c r="B154" s="13"/>
      <c r="C154" s="13"/>
      <c r="D154" s="15"/>
    </row>
    <row r="155" spans="2:4" x14ac:dyDescent="0.25">
      <c r="B155" s="13"/>
      <c r="C155" s="13"/>
      <c r="D155" s="15"/>
    </row>
    <row r="156" spans="2:4" x14ac:dyDescent="0.25">
      <c r="B156" s="13"/>
      <c r="C156" s="13"/>
      <c r="D156" s="15"/>
    </row>
    <row r="157" spans="2:4" x14ac:dyDescent="0.25">
      <c r="B157" s="13"/>
      <c r="C157" s="13"/>
      <c r="D157" s="15"/>
    </row>
    <row r="158" spans="2:4" x14ac:dyDescent="0.25">
      <c r="B158" s="13"/>
      <c r="C158" s="13"/>
      <c r="D158" s="15"/>
    </row>
    <row r="159" spans="2:4" x14ac:dyDescent="0.25">
      <c r="B159" s="13"/>
      <c r="C159" s="13"/>
      <c r="D159" s="15"/>
    </row>
    <row r="160" spans="2:4" x14ac:dyDescent="0.25">
      <c r="B160" s="13"/>
      <c r="C160" s="13"/>
      <c r="D160" s="15"/>
    </row>
    <row r="161" spans="2:4" x14ac:dyDescent="0.25">
      <c r="B161" s="13"/>
      <c r="C161" s="13"/>
      <c r="D161" s="15"/>
    </row>
    <row r="162" spans="2:4" x14ac:dyDescent="0.25">
      <c r="B162" s="13"/>
      <c r="C162" s="13"/>
      <c r="D162" s="15"/>
    </row>
    <row r="163" spans="2:4" x14ac:dyDescent="0.25">
      <c r="B163" s="13"/>
      <c r="C163" s="13"/>
      <c r="D163" s="15"/>
    </row>
    <row r="164" spans="2:4" x14ac:dyDescent="0.25">
      <c r="B164" s="13"/>
      <c r="C164" s="13"/>
      <c r="D164" s="15"/>
    </row>
    <row r="165" spans="2:4" x14ac:dyDescent="0.25">
      <c r="B165" s="13"/>
      <c r="C165" s="13"/>
      <c r="D165" s="15"/>
    </row>
    <row r="166" spans="2:4" x14ac:dyDescent="0.25">
      <c r="B166" s="13"/>
      <c r="C166" s="13"/>
      <c r="D166" s="15"/>
    </row>
    <row r="167" spans="2:4" x14ac:dyDescent="0.25">
      <c r="B167" s="13"/>
      <c r="C167" s="13"/>
      <c r="D167" s="15"/>
    </row>
    <row r="168" spans="2:4" x14ac:dyDescent="0.25">
      <c r="B168" s="13"/>
      <c r="C168" s="13"/>
      <c r="D168" s="15"/>
    </row>
    <row r="169" spans="2:4" x14ac:dyDescent="0.25">
      <c r="B169" s="13"/>
      <c r="C169" s="13"/>
      <c r="D169" s="15"/>
    </row>
    <row r="170" spans="2:4" x14ac:dyDescent="0.25">
      <c r="B170" s="13"/>
      <c r="C170" s="13"/>
      <c r="D170" s="15"/>
    </row>
    <row r="171" spans="2:4" x14ac:dyDescent="0.25">
      <c r="B171" s="13"/>
      <c r="C171" s="13"/>
      <c r="D171" s="15"/>
    </row>
    <row r="172" spans="2:4" x14ac:dyDescent="0.25">
      <c r="B172" s="13"/>
      <c r="C172" s="13"/>
      <c r="D172" s="15"/>
    </row>
    <row r="173" spans="2:4" x14ac:dyDescent="0.25">
      <c r="B173" s="13"/>
      <c r="C173" s="13"/>
      <c r="D173" s="15"/>
    </row>
    <row r="174" spans="2:4" x14ac:dyDescent="0.25">
      <c r="B174" s="13"/>
      <c r="C174" s="13"/>
      <c r="D174" s="15"/>
    </row>
    <row r="175" spans="2:4" x14ac:dyDescent="0.25">
      <c r="B175" s="13"/>
      <c r="C175" s="13"/>
      <c r="D175" s="15"/>
    </row>
    <row r="176" spans="2:4" x14ac:dyDescent="0.25">
      <c r="B176" s="13"/>
      <c r="C176" s="13"/>
      <c r="D176" s="15"/>
    </row>
    <row r="177" spans="2:4" x14ac:dyDescent="0.25">
      <c r="B177" s="13"/>
      <c r="C177" s="13"/>
      <c r="D177" s="15"/>
    </row>
    <row r="178" spans="2:4" x14ac:dyDescent="0.25">
      <c r="B178" s="13"/>
      <c r="C178" s="13"/>
      <c r="D178" s="15"/>
    </row>
    <row r="179" spans="2:4" x14ac:dyDescent="0.25">
      <c r="B179" s="13"/>
      <c r="C179" s="13"/>
      <c r="D179" s="15"/>
    </row>
    <row r="180" spans="2:4" x14ac:dyDescent="0.25">
      <c r="B180" s="13"/>
      <c r="C180" s="13"/>
      <c r="D180" s="15"/>
    </row>
    <row r="181" spans="2:4" x14ac:dyDescent="0.25">
      <c r="B181" s="13"/>
      <c r="C181" s="13"/>
      <c r="D181" s="15"/>
    </row>
    <row r="182" spans="2:4" x14ac:dyDescent="0.25">
      <c r="B182" s="13"/>
      <c r="C182" s="13"/>
      <c r="D182" s="15"/>
    </row>
    <row r="183" spans="2:4" x14ac:dyDescent="0.25">
      <c r="B183" s="13"/>
      <c r="C183" s="13"/>
      <c r="D183" s="15"/>
    </row>
    <row r="184" spans="2:4" x14ac:dyDescent="0.25">
      <c r="B184" s="13"/>
      <c r="C184" s="13"/>
      <c r="D184" s="15"/>
    </row>
    <row r="185" spans="2:4" x14ac:dyDescent="0.25">
      <c r="B185" s="13"/>
      <c r="C185" s="13"/>
      <c r="D185" s="15"/>
    </row>
    <row r="186" spans="2:4" x14ac:dyDescent="0.25">
      <c r="B186" s="13"/>
      <c r="C186" s="13"/>
      <c r="D186" s="15"/>
    </row>
    <row r="187" spans="2:4" x14ac:dyDescent="0.25">
      <c r="B187" s="13"/>
      <c r="C187" s="13"/>
      <c r="D187" s="15"/>
    </row>
    <row r="188" spans="2:4" x14ac:dyDescent="0.25">
      <c r="B188" s="13"/>
      <c r="C188" s="13"/>
      <c r="D188" s="15"/>
    </row>
    <row r="189" spans="2:4" x14ac:dyDescent="0.25">
      <c r="B189" s="13"/>
      <c r="C189" s="13"/>
      <c r="D189" s="15"/>
    </row>
    <row r="190" spans="2:4" x14ac:dyDescent="0.25">
      <c r="B190" s="13"/>
      <c r="C190" s="13"/>
      <c r="D190" s="15"/>
    </row>
    <row r="191" spans="2:4" x14ac:dyDescent="0.25">
      <c r="B191" s="13"/>
      <c r="C191" s="13"/>
      <c r="D191" s="15"/>
    </row>
    <row r="192" spans="2:4" x14ac:dyDescent="0.25">
      <c r="B192" s="13"/>
      <c r="C192" s="13"/>
      <c r="D192" s="15"/>
    </row>
    <row r="193" spans="2:4" x14ac:dyDescent="0.25">
      <c r="B193" s="13"/>
      <c r="C193" s="13"/>
      <c r="D193" s="15"/>
    </row>
    <row r="194" spans="2:4" x14ac:dyDescent="0.25">
      <c r="B194" s="13"/>
      <c r="C194" s="13"/>
      <c r="D194" s="15"/>
    </row>
    <row r="195" spans="2:4" x14ac:dyDescent="0.25">
      <c r="B195" s="13"/>
      <c r="C195" s="13"/>
      <c r="D195" s="15"/>
    </row>
    <row r="196" spans="2:4" x14ac:dyDescent="0.25">
      <c r="B196" s="13"/>
      <c r="C196" s="13"/>
      <c r="D196" s="15"/>
    </row>
    <row r="197" spans="2:4" x14ac:dyDescent="0.25">
      <c r="B197" s="13"/>
      <c r="C197" s="13"/>
      <c r="D197" s="15"/>
    </row>
    <row r="198" spans="2:4" x14ac:dyDescent="0.25">
      <c r="B198" s="13"/>
      <c r="C198" s="13"/>
      <c r="D198" s="15"/>
    </row>
    <row r="199" spans="2:4" x14ac:dyDescent="0.25">
      <c r="B199" s="13"/>
      <c r="C199" s="13"/>
      <c r="D199" s="15"/>
    </row>
    <row r="200" spans="2:4" x14ac:dyDescent="0.25">
      <c r="B200" s="13"/>
      <c r="C200" s="13"/>
      <c r="D200" s="15"/>
    </row>
    <row r="201" spans="2:4" x14ac:dyDescent="0.25">
      <c r="B201" s="13"/>
      <c r="C201" s="13"/>
      <c r="D201" s="15"/>
    </row>
    <row r="202" spans="2:4" x14ac:dyDescent="0.25">
      <c r="B202" s="13"/>
      <c r="C202" s="13"/>
      <c r="D202" s="15"/>
    </row>
    <row r="203" spans="2:4" x14ac:dyDescent="0.25">
      <c r="B203" s="13"/>
      <c r="C203" s="13"/>
      <c r="D203" s="15"/>
    </row>
    <row r="204" spans="2:4" x14ac:dyDescent="0.25">
      <c r="B204" s="13"/>
      <c r="C204" s="13"/>
      <c r="D204" s="15"/>
    </row>
    <row r="205" spans="2:4" x14ac:dyDescent="0.25">
      <c r="B205" s="13"/>
      <c r="C205" s="13"/>
      <c r="D205" s="15"/>
    </row>
    <row r="206" spans="2:4" x14ac:dyDescent="0.25">
      <c r="B206" s="13"/>
      <c r="C206" s="13"/>
      <c r="D206" s="15"/>
    </row>
    <row r="207" spans="2:4" x14ac:dyDescent="0.25">
      <c r="B207" s="13"/>
      <c r="C207" s="13"/>
      <c r="D207" s="15"/>
    </row>
    <row r="208" spans="2:4" x14ac:dyDescent="0.25">
      <c r="B208" s="13"/>
      <c r="C208" s="13"/>
      <c r="D208" s="15"/>
    </row>
    <row r="209" spans="2:4" x14ac:dyDescent="0.25">
      <c r="B209" s="13"/>
      <c r="C209" s="13"/>
      <c r="D209" s="15"/>
    </row>
    <row r="210" spans="2:4" x14ac:dyDescent="0.25">
      <c r="B210" s="13"/>
      <c r="C210" s="13"/>
      <c r="D210" s="15"/>
    </row>
    <row r="211" spans="2:4" x14ac:dyDescent="0.25">
      <c r="B211" s="13"/>
      <c r="C211" s="13"/>
      <c r="D211" s="15"/>
    </row>
    <row r="212" spans="2:4" x14ac:dyDescent="0.25">
      <c r="B212" s="13"/>
      <c r="C212" s="13"/>
      <c r="D212" s="15"/>
    </row>
    <row r="213" spans="2:4" x14ac:dyDescent="0.25">
      <c r="B213" s="13"/>
      <c r="C213" s="13"/>
      <c r="D213" s="15"/>
    </row>
    <row r="214" spans="2:4" x14ac:dyDescent="0.25">
      <c r="B214" s="13"/>
      <c r="C214" s="13"/>
      <c r="D214" s="15"/>
    </row>
    <row r="215" spans="2:4" x14ac:dyDescent="0.25">
      <c r="B215" s="13"/>
      <c r="C215" s="13"/>
      <c r="D215" s="15"/>
    </row>
    <row r="216" spans="2:4" x14ac:dyDescent="0.25">
      <c r="B216" s="13"/>
      <c r="C216" s="13"/>
      <c r="D216" s="15"/>
    </row>
    <row r="217" spans="2:4" x14ac:dyDescent="0.25">
      <c r="B217" s="13"/>
      <c r="C217" s="13"/>
      <c r="D217" s="15"/>
    </row>
    <row r="218" spans="2:4" x14ac:dyDescent="0.25">
      <c r="B218" s="13"/>
      <c r="C218" s="13"/>
      <c r="D218" s="15"/>
    </row>
    <row r="219" spans="2:4" x14ac:dyDescent="0.25">
      <c r="B219" s="13"/>
      <c r="C219" s="13"/>
      <c r="D219" s="15"/>
    </row>
    <row r="220" spans="2:4" x14ac:dyDescent="0.25">
      <c r="B220" s="13"/>
      <c r="C220" s="13"/>
      <c r="D220" s="15"/>
    </row>
    <row r="221" spans="2:4" x14ac:dyDescent="0.25">
      <c r="B221" s="13"/>
      <c r="C221" s="13"/>
      <c r="D221" s="15"/>
    </row>
    <row r="222" spans="2:4" x14ac:dyDescent="0.25">
      <c r="B222" s="13"/>
      <c r="C222" s="13"/>
      <c r="D222" s="15"/>
    </row>
    <row r="223" spans="2:4" x14ac:dyDescent="0.25">
      <c r="B223" s="13"/>
      <c r="C223" s="13"/>
      <c r="D223" s="15"/>
    </row>
    <row r="224" spans="2:4" x14ac:dyDescent="0.25">
      <c r="B224" s="13"/>
      <c r="C224" s="13"/>
      <c r="D224" s="15"/>
    </row>
    <row r="225" spans="2:4" x14ac:dyDescent="0.25">
      <c r="B225" s="13"/>
      <c r="C225" s="13"/>
      <c r="D225" s="15"/>
    </row>
    <row r="226" spans="2:4" x14ac:dyDescent="0.25">
      <c r="B226" s="13"/>
      <c r="C226" s="13"/>
      <c r="D226" s="15"/>
    </row>
    <row r="227" spans="2:4" x14ac:dyDescent="0.25">
      <c r="B227" s="13"/>
      <c r="C227" s="13"/>
      <c r="D227" s="15"/>
    </row>
    <row r="228" spans="2:4" x14ac:dyDescent="0.25">
      <c r="B228" s="13"/>
      <c r="C228" s="13"/>
      <c r="D228" s="15"/>
    </row>
    <row r="229" spans="2:4" x14ac:dyDescent="0.25">
      <c r="B229" s="13"/>
      <c r="C229" s="13"/>
      <c r="D229" s="15"/>
    </row>
    <row r="230" spans="2:4" x14ac:dyDescent="0.25">
      <c r="B230" s="13"/>
      <c r="C230" s="13"/>
      <c r="D230" s="15"/>
    </row>
    <row r="231" spans="2:4" x14ac:dyDescent="0.25">
      <c r="B231" s="13"/>
      <c r="C231" s="13"/>
      <c r="D231" s="15"/>
    </row>
    <row r="232" spans="2:4" x14ac:dyDescent="0.25">
      <c r="B232" s="13"/>
      <c r="C232" s="13"/>
      <c r="D232" s="15"/>
    </row>
    <row r="233" spans="2:4" x14ac:dyDescent="0.25">
      <c r="B233" s="13"/>
      <c r="C233" s="13"/>
      <c r="D233" s="15"/>
    </row>
    <row r="234" spans="2:4" x14ac:dyDescent="0.25">
      <c r="B234" s="13"/>
      <c r="C234" s="13"/>
      <c r="D234" s="15"/>
    </row>
    <row r="235" spans="2:4" x14ac:dyDescent="0.25">
      <c r="B235" s="13"/>
      <c r="C235" s="13"/>
      <c r="D235" s="15"/>
    </row>
    <row r="236" spans="2:4" x14ac:dyDescent="0.25">
      <c r="B236" s="13"/>
      <c r="C236" s="13"/>
      <c r="D236" s="15"/>
    </row>
    <row r="237" spans="2:4" x14ac:dyDescent="0.25">
      <c r="B237" s="13"/>
      <c r="C237" s="13"/>
      <c r="D237" s="15"/>
    </row>
    <row r="238" spans="2:4" x14ac:dyDescent="0.25">
      <c r="B238" s="13"/>
      <c r="C238" s="13"/>
      <c r="D238" s="15"/>
    </row>
    <row r="239" spans="2:4" x14ac:dyDescent="0.25">
      <c r="B239" s="13"/>
      <c r="C239" s="13"/>
      <c r="D239" s="15"/>
    </row>
    <row r="240" spans="2:4" x14ac:dyDescent="0.25">
      <c r="B240" s="13"/>
      <c r="C240" s="13"/>
      <c r="D240" s="15"/>
    </row>
    <row r="241" spans="2:4" x14ac:dyDescent="0.25">
      <c r="B241" s="13"/>
      <c r="C241" s="13"/>
      <c r="D241" s="15"/>
    </row>
    <row r="242" spans="2:4" x14ac:dyDescent="0.25">
      <c r="B242" s="13"/>
      <c r="C242" s="13"/>
      <c r="D242" s="15"/>
    </row>
    <row r="243" spans="2:4" x14ac:dyDescent="0.25">
      <c r="B243" s="13"/>
      <c r="C243" s="13"/>
      <c r="D243" s="15"/>
    </row>
    <row r="244" spans="2:4" x14ac:dyDescent="0.25">
      <c r="B244" s="13"/>
      <c r="C244" s="13"/>
      <c r="D244" s="15"/>
    </row>
    <row r="245" spans="2:4" x14ac:dyDescent="0.25">
      <c r="B245" s="13"/>
      <c r="C245" s="13"/>
      <c r="D245" s="15"/>
    </row>
    <row r="246" spans="2:4" x14ac:dyDescent="0.25">
      <c r="B246" s="13"/>
      <c r="C246" s="13"/>
      <c r="D246" s="15"/>
    </row>
    <row r="247" spans="2:4" x14ac:dyDescent="0.25">
      <c r="B247" s="13"/>
      <c r="C247" s="13"/>
      <c r="D247" s="15"/>
    </row>
    <row r="248" spans="2:4" x14ac:dyDescent="0.25">
      <c r="B248" s="13"/>
      <c r="C248" s="13"/>
      <c r="D248" s="15"/>
    </row>
    <row r="249" spans="2:4" x14ac:dyDescent="0.25">
      <c r="B249" s="13"/>
      <c r="C249" s="13"/>
      <c r="D249" s="15"/>
    </row>
    <row r="250" spans="2:4" x14ac:dyDescent="0.25">
      <c r="B250" s="13"/>
      <c r="C250" s="13"/>
      <c r="D250" s="15"/>
    </row>
    <row r="251" spans="2:4" x14ac:dyDescent="0.25">
      <c r="B251" s="13"/>
      <c r="C251" s="13"/>
      <c r="D251" s="15"/>
    </row>
    <row r="252" spans="2:4" x14ac:dyDescent="0.25">
      <c r="B252" s="13"/>
      <c r="C252" s="13"/>
      <c r="D252" s="15"/>
    </row>
    <row r="253" spans="2:4" x14ac:dyDescent="0.25">
      <c r="B253" s="13"/>
      <c r="C253" s="13"/>
      <c r="D253" s="15"/>
    </row>
    <row r="254" spans="2:4" x14ac:dyDescent="0.25">
      <c r="B254" s="13"/>
      <c r="C254" s="13"/>
      <c r="D254" s="15"/>
    </row>
    <row r="255" spans="2:4" x14ac:dyDescent="0.25">
      <c r="B255" s="13"/>
      <c r="C255" s="13"/>
      <c r="D255" s="15"/>
    </row>
    <row r="256" spans="2:4" x14ac:dyDescent="0.25">
      <c r="B256" s="13"/>
      <c r="C256" s="13"/>
      <c r="D256" s="15"/>
    </row>
    <row r="257" spans="2:4" x14ac:dyDescent="0.25">
      <c r="B257" s="13"/>
      <c r="C257" s="13"/>
      <c r="D257" s="15"/>
    </row>
    <row r="258" spans="2:4" x14ac:dyDescent="0.25">
      <c r="B258" s="13"/>
      <c r="C258" s="13"/>
      <c r="D258" s="15"/>
    </row>
    <row r="259" spans="2:4" x14ac:dyDescent="0.25">
      <c r="B259" s="13"/>
      <c r="C259" s="13"/>
      <c r="D259" s="15"/>
    </row>
    <row r="260" spans="2:4" x14ac:dyDescent="0.25">
      <c r="B260" s="13"/>
      <c r="C260" s="13"/>
      <c r="D260" s="15"/>
    </row>
    <row r="261" spans="2:4" x14ac:dyDescent="0.25">
      <c r="B261" s="13"/>
      <c r="C261" s="13"/>
      <c r="D261" s="15"/>
    </row>
    <row r="262" spans="2:4" x14ac:dyDescent="0.25">
      <c r="B262" s="13"/>
      <c r="C262" s="13"/>
      <c r="D262" s="15"/>
    </row>
    <row r="263" spans="2:4" x14ac:dyDescent="0.25">
      <c r="B263" s="13"/>
      <c r="C263" s="13"/>
      <c r="D263" s="15"/>
    </row>
    <row r="264" spans="2:4" x14ac:dyDescent="0.25">
      <c r="B264" s="13"/>
      <c r="C264" s="13"/>
      <c r="D264" s="15"/>
    </row>
    <row r="265" spans="2:4" x14ac:dyDescent="0.25">
      <c r="B265" s="13"/>
      <c r="C265" s="13"/>
      <c r="D265" s="15"/>
    </row>
    <row r="266" spans="2:4" x14ac:dyDescent="0.25">
      <c r="B266" s="13"/>
      <c r="C266" s="13"/>
      <c r="D266" s="15"/>
    </row>
    <row r="267" spans="2:4" x14ac:dyDescent="0.25">
      <c r="B267" s="13"/>
      <c r="C267" s="13"/>
      <c r="D267" s="15"/>
    </row>
    <row r="268" spans="2:4" x14ac:dyDescent="0.25">
      <c r="B268" s="13"/>
      <c r="C268" s="13"/>
      <c r="D268" s="15"/>
    </row>
    <row r="269" spans="2:4" x14ac:dyDescent="0.25">
      <c r="B269" s="13"/>
      <c r="C269" s="13"/>
      <c r="D269" s="15"/>
    </row>
    <row r="270" spans="2:4" x14ac:dyDescent="0.25">
      <c r="B270" s="13"/>
      <c r="C270" s="13"/>
      <c r="D270" s="15"/>
    </row>
    <row r="271" spans="2:4" x14ac:dyDescent="0.25">
      <c r="B271" s="13"/>
      <c r="C271" s="13"/>
      <c r="D271" s="15"/>
    </row>
    <row r="272" spans="2:4" x14ac:dyDescent="0.25">
      <c r="B272" s="13"/>
      <c r="C272" s="13"/>
      <c r="D272" s="15"/>
    </row>
    <row r="273" spans="2:4" x14ac:dyDescent="0.25">
      <c r="B273" s="13"/>
      <c r="C273" s="13"/>
      <c r="D273" s="15"/>
    </row>
    <row r="274" spans="2:4" x14ac:dyDescent="0.25">
      <c r="B274" s="13"/>
      <c r="C274" s="13"/>
      <c r="D274" s="15"/>
    </row>
    <row r="275" spans="2:4" x14ac:dyDescent="0.25">
      <c r="B275" s="13"/>
      <c r="C275" s="13"/>
      <c r="D275" s="15"/>
    </row>
    <row r="276" spans="2:4" x14ac:dyDescent="0.25">
      <c r="B276" s="13"/>
      <c r="C276" s="13"/>
      <c r="D276" s="15"/>
    </row>
    <row r="277" spans="2:4" x14ac:dyDescent="0.25">
      <c r="B277" s="13"/>
      <c r="C277" s="13"/>
      <c r="D277" s="15"/>
    </row>
    <row r="278" spans="2:4" x14ac:dyDescent="0.25">
      <c r="B278" s="13"/>
      <c r="C278" s="13"/>
      <c r="D278" s="15"/>
    </row>
    <row r="279" spans="2:4" x14ac:dyDescent="0.25">
      <c r="B279" s="13"/>
      <c r="C279" s="13"/>
      <c r="D279" s="15"/>
    </row>
    <row r="280" spans="2:4" x14ac:dyDescent="0.25">
      <c r="B280" s="13"/>
      <c r="C280" s="13"/>
      <c r="D280" s="15"/>
    </row>
    <row r="281" spans="2:4" x14ac:dyDescent="0.25">
      <c r="B281" s="13"/>
      <c r="C281" s="13"/>
      <c r="D281" s="15"/>
    </row>
    <row r="282" spans="2:4" x14ac:dyDescent="0.25">
      <c r="B282" s="13"/>
      <c r="C282" s="13"/>
      <c r="D282" s="15"/>
    </row>
    <row r="283" spans="2:4" x14ac:dyDescent="0.25">
      <c r="B283" s="13"/>
      <c r="C283" s="13"/>
      <c r="D283" s="15"/>
    </row>
    <row r="284" spans="2:4" x14ac:dyDescent="0.25">
      <c r="B284" s="13"/>
      <c r="C284" s="13"/>
      <c r="D284" s="15"/>
    </row>
    <row r="285" spans="2:4" x14ac:dyDescent="0.25">
      <c r="B285" s="13"/>
      <c r="C285" s="13"/>
      <c r="D285" s="15"/>
    </row>
    <row r="286" spans="2:4" x14ac:dyDescent="0.25">
      <c r="B286" s="13"/>
      <c r="C286" s="13"/>
      <c r="D286" s="15"/>
    </row>
    <row r="287" spans="2:4" x14ac:dyDescent="0.25">
      <c r="B287" s="13"/>
      <c r="C287" s="13"/>
      <c r="D287" s="15"/>
    </row>
    <row r="288" spans="2:4" x14ac:dyDescent="0.25">
      <c r="B288" s="13"/>
      <c r="C288" s="13"/>
      <c r="D288" s="15"/>
    </row>
    <row r="289" spans="2:4" x14ac:dyDescent="0.25">
      <c r="B289" s="13"/>
      <c r="C289" s="13"/>
      <c r="D289" s="15"/>
    </row>
    <row r="290" spans="2:4" x14ac:dyDescent="0.25">
      <c r="B290" s="13"/>
      <c r="C290" s="13"/>
      <c r="D290" s="15"/>
    </row>
    <row r="291" spans="2:4" x14ac:dyDescent="0.25">
      <c r="B291" s="13"/>
      <c r="C291" s="13"/>
      <c r="D291" s="15"/>
    </row>
    <row r="292" spans="2:4" x14ac:dyDescent="0.25">
      <c r="B292" s="13"/>
      <c r="C292" s="13"/>
      <c r="D292" s="15"/>
    </row>
    <row r="293" spans="2:4" x14ac:dyDescent="0.25">
      <c r="B293" s="13"/>
      <c r="C293" s="13"/>
      <c r="D293" s="15"/>
    </row>
    <row r="294" spans="2:4" x14ac:dyDescent="0.25">
      <c r="B294" s="13"/>
      <c r="C294" s="13"/>
      <c r="D294" s="15"/>
    </row>
    <row r="295" spans="2:4" x14ac:dyDescent="0.25">
      <c r="B295" s="13"/>
      <c r="C295" s="13"/>
      <c r="D295" s="15"/>
    </row>
    <row r="296" spans="2:4" x14ac:dyDescent="0.25">
      <c r="B296" s="13"/>
      <c r="C296" s="13"/>
      <c r="D296" s="15"/>
    </row>
    <row r="297" spans="2:4" x14ac:dyDescent="0.25">
      <c r="B297" s="13"/>
      <c r="C297" s="13"/>
      <c r="D297" s="15"/>
    </row>
    <row r="298" spans="2:4" x14ac:dyDescent="0.25">
      <c r="B298" s="13"/>
      <c r="C298" s="13"/>
      <c r="D298" s="15"/>
    </row>
    <row r="299" spans="2:4" x14ac:dyDescent="0.25">
      <c r="B299" s="13"/>
      <c r="C299" s="13"/>
      <c r="D299" s="15"/>
    </row>
    <row r="300" spans="2:4" x14ac:dyDescent="0.25">
      <c r="B300" s="13"/>
      <c r="C300" s="13"/>
      <c r="D300" s="15"/>
    </row>
    <row r="301" spans="2:4" x14ac:dyDescent="0.25">
      <c r="B301" s="13"/>
      <c r="C301" s="13"/>
      <c r="D301" s="15"/>
    </row>
    <row r="302" spans="2:4" x14ac:dyDescent="0.25">
      <c r="B302" s="13"/>
      <c r="C302" s="13"/>
      <c r="D302" s="15"/>
    </row>
    <row r="303" spans="2:4" x14ac:dyDescent="0.25">
      <c r="B303" s="13"/>
      <c r="C303" s="13"/>
      <c r="D303" s="15"/>
    </row>
    <row r="304" spans="2:4" x14ac:dyDescent="0.25">
      <c r="B304" s="13"/>
      <c r="C304" s="13"/>
      <c r="D304" s="15"/>
    </row>
    <row r="305" spans="2:4" x14ac:dyDescent="0.25">
      <c r="B305" s="13"/>
      <c r="C305" s="13"/>
      <c r="D305" s="15"/>
    </row>
    <row r="306" spans="2:4" x14ac:dyDescent="0.25">
      <c r="B306" s="13"/>
      <c r="C306" s="13"/>
      <c r="D306" s="15"/>
    </row>
    <row r="307" spans="2:4" x14ac:dyDescent="0.25">
      <c r="B307" s="13"/>
      <c r="C307" s="13"/>
      <c r="D307" s="15"/>
    </row>
    <row r="308" spans="2:4" x14ac:dyDescent="0.25">
      <c r="B308" s="13"/>
      <c r="C308" s="13"/>
      <c r="D308" s="15"/>
    </row>
    <row r="309" spans="2:4" x14ac:dyDescent="0.25">
      <c r="B309" s="13"/>
      <c r="C309" s="13"/>
      <c r="D309" s="15"/>
    </row>
    <row r="310" spans="2:4" x14ac:dyDescent="0.25">
      <c r="B310" s="13"/>
      <c r="C310" s="13"/>
      <c r="D310" s="15"/>
    </row>
    <row r="311" spans="2:4" x14ac:dyDescent="0.25">
      <c r="B311" s="13"/>
      <c r="C311" s="13"/>
      <c r="D311" s="15"/>
    </row>
    <row r="312" spans="2:4" x14ac:dyDescent="0.25">
      <c r="B312" s="13"/>
      <c r="C312" s="13"/>
      <c r="D312" s="15"/>
    </row>
    <row r="313" spans="2:4" x14ac:dyDescent="0.25">
      <c r="B313" s="13"/>
      <c r="C313" s="13"/>
      <c r="D313" s="15"/>
    </row>
    <row r="314" spans="2:4" x14ac:dyDescent="0.25">
      <c r="B314" s="13"/>
      <c r="C314" s="13"/>
      <c r="D314" s="15"/>
    </row>
    <row r="315" spans="2:4" x14ac:dyDescent="0.25">
      <c r="B315" s="13"/>
      <c r="C315" s="13"/>
      <c r="D315" s="15"/>
    </row>
    <row r="316" spans="2:4" x14ac:dyDescent="0.25">
      <c r="B316" s="13"/>
      <c r="C316" s="13"/>
      <c r="D316" s="15"/>
    </row>
    <row r="317" spans="2:4" x14ac:dyDescent="0.25">
      <c r="B317" s="13"/>
      <c r="C317" s="13"/>
      <c r="D317" s="15"/>
    </row>
    <row r="318" spans="2:4" x14ac:dyDescent="0.25">
      <c r="B318" s="13"/>
      <c r="C318" s="13"/>
      <c r="D318" s="15"/>
    </row>
    <row r="319" spans="2:4" x14ac:dyDescent="0.25">
      <c r="B319" s="13"/>
      <c r="C319" s="13"/>
      <c r="D319" s="15"/>
    </row>
    <row r="320" spans="2:4" x14ac:dyDescent="0.25">
      <c r="B320" s="13"/>
      <c r="C320" s="13"/>
      <c r="D320" s="15"/>
    </row>
    <row r="321" spans="2:4" x14ac:dyDescent="0.25">
      <c r="B321" s="13"/>
      <c r="C321" s="13"/>
      <c r="D321" s="15"/>
    </row>
    <row r="322" spans="2:4" x14ac:dyDescent="0.25">
      <c r="B322" s="13"/>
      <c r="C322" s="13"/>
      <c r="D322" s="15"/>
    </row>
    <row r="323" spans="2:4" x14ac:dyDescent="0.25">
      <c r="B323" s="13"/>
      <c r="C323" s="13"/>
      <c r="D323" s="15"/>
    </row>
    <row r="324" spans="2:4" x14ac:dyDescent="0.25">
      <c r="B324" s="13"/>
      <c r="C324" s="13"/>
      <c r="D324" s="15"/>
    </row>
    <row r="325" spans="2:4" x14ac:dyDescent="0.25">
      <c r="B325" s="13"/>
      <c r="C325" s="13"/>
      <c r="D325" s="15"/>
    </row>
    <row r="326" spans="2:4" x14ac:dyDescent="0.25">
      <c r="B326" s="13"/>
      <c r="C326" s="13"/>
      <c r="D326" s="15"/>
    </row>
    <row r="327" spans="2:4" x14ac:dyDescent="0.25">
      <c r="B327" s="13"/>
      <c r="C327" s="13"/>
      <c r="D327" s="15"/>
    </row>
    <row r="328" spans="2:4" x14ac:dyDescent="0.25">
      <c r="B328" s="13"/>
      <c r="C328" s="13"/>
      <c r="D328" s="15"/>
    </row>
    <row r="329" spans="2:4" x14ac:dyDescent="0.25">
      <c r="B329" s="13"/>
      <c r="C329" s="13"/>
      <c r="D329" s="15"/>
    </row>
    <row r="330" spans="2:4" x14ac:dyDescent="0.25">
      <c r="B330" s="13"/>
      <c r="C330" s="13"/>
      <c r="D330" s="15"/>
    </row>
    <row r="331" spans="2:4" x14ac:dyDescent="0.25">
      <c r="B331" s="13"/>
      <c r="C331" s="13"/>
      <c r="D331" s="15"/>
    </row>
    <row r="332" spans="2:4" x14ac:dyDescent="0.25">
      <c r="B332" s="13"/>
      <c r="C332" s="13"/>
      <c r="D332" s="15"/>
    </row>
    <row r="333" spans="2:4" x14ac:dyDescent="0.25">
      <c r="B333" s="13"/>
      <c r="C333" s="13"/>
      <c r="D333" s="15"/>
    </row>
    <row r="334" spans="2:4" x14ac:dyDescent="0.25">
      <c r="B334" s="13"/>
      <c r="C334" s="13"/>
      <c r="D334" s="15"/>
    </row>
    <row r="335" spans="2:4" x14ac:dyDescent="0.25">
      <c r="B335" s="13"/>
      <c r="C335" s="13"/>
      <c r="D335" s="15"/>
    </row>
    <row r="336" spans="2:4" x14ac:dyDescent="0.25">
      <c r="B336" s="13"/>
      <c r="C336" s="13"/>
      <c r="D336" s="15"/>
    </row>
    <row r="337" spans="2:4" x14ac:dyDescent="0.25">
      <c r="B337" s="13"/>
      <c r="C337" s="13"/>
      <c r="D337" s="15"/>
    </row>
    <row r="338" spans="2:4" x14ac:dyDescent="0.25">
      <c r="B338" s="13"/>
      <c r="C338" s="13"/>
      <c r="D338" s="15"/>
    </row>
    <row r="339" spans="2:4" x14ac:dyDescent="0.25">
      <c r="B339" s="13"/>
      <c r="C339" s="13"/>
      <c r="D339" s="15"/>
    </row>
    <row r="340" spans="2:4" x14ac:dyDescent="0.25">
      <c r="B340" s="13"/>
      <c r="C340" s="13"/>
      <c r="D340" s="15"/>
    </row>
    <row r="341" spans="2:4" x14ac:dyDescent="0.25">
      <c r="B341" s="13"/>
      <c r="C341" s="13"/>
      <c r="D341" s="15"/>
    </row>
    <row r="342" spans="2:4" x14ac:dyDescent="0.25">
      <c r="B342" s="13"/>
      <c r="C342" s="13"/>
      <c r="D342" s="15"/>
    </row>
    <row r="343" spans="2:4" x14ac:dyDescent="0.25">
      <c r="B343" s="13"/>
      <c r="C343" s="13"/>
      <c r="D343" s="15"/>
    </row>
    <row r="344" spans="2:4" x14ac:dyDescent="0.25">
      <c r="B344" s="13"/>
      <c r="C344" s="13"/>
      <c r="D344" s="15"/>
    </row>
    <row r="345" spans="2:4" x14ac:dyDescent="0.25">
      <c r="B345" s="13"/>
      <c r="C345" s="13"/>
      <c r="D345" s="15"/>
    </row>
    <row r="346" spans="2:4" x14ac:dyDescent="0.25">
      <c r="B346" s="13"/>
      <c r="C346" s="13"/>
      <c r="D346" s="15"/>
    </row>
    <row r="347" spans="2:4" x14ac:dyDescent="0.25">
      <c r="B347" s="13"/>
      <c r="C347" s="13"/>
      <c r="D347" s="15"/>
    </row>
    <row r="348" spans="2:4" x14ac:dyDescent="0.25">
      <c r="B348" s="13"/>
      <c r="C348" s="13"/>
      <c r="D348" s="15"/>
    </row>
    <row r="349" spans="2:4" x14ac:dyDescent="0.25">
      <c r="B349" s="13"/>
      <c r="C349" s="13"/>
      <c r="D349" s="15"/>
    </row>
    <row r="350" spans="2:4" x14ac:dyDescent="0.25">
      <c r="B350" s="13"/>
      <c r="C350" s="13"/>
      <c r="D350" s="15"/>
    </row>
    <row r="351" spans="2:4" x14ac:dyDescent="0.25">
      <c r="B351" s="13"/>
      <c r="C351" s="13"/>
      <c r="D351" s="15"/>
    </row>
    <row r="352" spans="2:4" x14ac:dyDescent="0.25">
      <c r="B352" s="13"/>
      <c r="C352" s="13"/>
      <c r="D352" s="15"/>
    </row>
    <row r="353" spans="2:4" x14ac:dyDescent="0.25">
      <c r="B353" s="13"/>
      <c r="C353" s="13"/>
      <c r="D353" s="15"/>
    </row>
    <row r="354" spans="2:4" x14ac:dyDescent="0.25">
      <c r="B354" s="13"/>
      <c r="C354" s="13"/>
      <c r="D354" s="15"/>
    </row>
    <row r="355" spans="2:4" x14ac:dyDescent="0.25">
      <c r="B355" s="13"/>
      <c r="C355" s="13"/>
      <c r="D355" s="15"/>
    </row>
    <row r="356" spans="2:4" x14ac:dyDescent="0.25">
      <c r="B356" s="13"/>
      <c r="C356" s="13"/>
      <c r="D356" s="15"/>
    </row>
    <row r="357" spans="2:4" x14ac:dyDescent="0.25">
      <c r="B357" s="13"/>
      <c r="C357" s="13"/>
      <c r="D357" s="15"/>
    </row>
    <row r="358" spans="2:4" x14ac:dyDescent="0.25">
      <c r="B358" s="13"/>
      <c r="C358" s="13"/>
      <c r="D358" s="15"/>
    </row>
    <row r="359" spans="2:4" x14ac:dyDescent="0.25">
      <c r="B359" s="13"/>
      <c r="C359" s="13"/>
      <c r="D359" s="15"/>
    </row>
    <row r="360" spans="2:4" x14ac:dyDescent="0.25">
      <c r="B360" s="13"/>
      <c r="C360" s="13"/>
      <c r="D360" s="15"/>
    </row>
    <row r="361" spans="2:4" x14ac:dyDescent="0.25">
      <c r="B361" s="13"/>
      <c r="C361" s="13"/>
      <c r="D361" s="15"/>
    </row>
    <row r="362" spans="2:4" x14ac:dyDescent="0.25">
      <c r="B362" s="13"/>
      <c r="C362" s="13"/>
      <c r="D362" s="15"/>
    </row>
    <row r="363" spans="2:4" x14ac:dyDescent="0.25">
      <c r="B363" s="13"/>
      <c r="C363" s="13"/>
      <c r="D363" s="15"/>
    </row>
    <row r="364" spans="2:4" x14ac:dyDescent="0.25">
      <c r="B364" s="13"/>
      <c r="C364" s="13"/>
      <c r="D364" s="15"/>
    </row>
    <row r="365" spans="2:4" x14ac:dyDescent="0.25">
      <c r="B365" s="13"/>
      <c r="C365" s="13"/>
      <c r="D365" s="15"/>
    </row>
    <row r="366" spans="2:4" x14ac:dyDescent="0.25">
      <c r="B366" s="13"/>
      <c r="C366" s="13"/>
      <c r="D366" s="15"/>
    </row>
    <row r="367" spans="2:4" x14ac:dyDescent="0.25">
      <c r="B367" s="13"/>
      <c r="C367" s="13"/>
      <c r="D367" s="15"/>
    </row>
    <row r="368" spans="2:4" x14ac:dyDescent="0.25">
      <c r="B368" s="13"/>
      <c r="C368" s="13"/>
      <c r="D368" s="15"/>
    </row>
    <row r="369" spans="2:4" x14ac:dyDescent="0.25">
      <c r="B369" s="13"/>
      <c r="C369" s="13"/>
      <c r="D369" s="15"/>
    </row>
    <row r="370" spans="2:4" x14ac:dyDescent="0.25">
      <c r="B370" s="13"/>
      <c r="C370" s="13"/>
      <c r="D370" s="15"/>
    </row>
    <row r="371" spans="2:4" x14ac:dyDescent="0.25">
      <c r="B371" s="13"/>
      <c r="C371" s="13"/>
      <c r="D371" s="15"/>
    </row>
    <row r="372" spans="2:4" x14ac:dyDescent="0.25">
      <c r="B372" s="13"/>
      <c r="C372" s="13"/>
      <c r="D372" s="15"/>
    </row>
    <row r="373" spans="2:4" x14ac:dyDescent="0.25">
      <c r="B373" s="13"/>
      <c r="C373" s="13"/>
      <c r="D373" s="15"/>
    </row>
    <row r="374" spans="2:4" x14ac:dyDescent="0.25">
      <c r="B374" s="13"/>
      <c r="C374" s="13"/>
      <c r="D374" s="15"/>
    </row>
    <row r="375" spans="2:4" x14ac:dyDescent="0.25">
      <c r="B375" s="13"/>
      <c r="C375" s="13"/>
      <c r="D375" s="15"/>
    </row>
    <row r="376" spans="2:4" x14ac:dyDescent="0.25">
      <c r="B376" s="13"/>
      <c r="C376" s="13"/>
      <c r="D376" s="15"/>
    </row>
    <row r="377" spans="2:4" x14ac:dyDescent="0.25">
      <c r="B377" s="13"/>
      <c r="C377" s="13"/>
      <c r="D377" s="15"/>
    </row>
    <row r="378" spans="2:4" x14ac:dyDescent="0.25">
      <c r="B378" s="13"/>
      <c r="C378" s="13"/>
      <c r="D378" s="15"/>
    </row>
    <row r="379" spans="2:4" x14ac:dyDescent="0.25">
      <c r="B379" s="13"/>
      <c r="C379" s="13"/>
      <c r="D379" s="15"/>
    </row>
    <row r="380" spans="2:4" x14ac:dyDescent="0.25">
      <c r="B380" s="13"/>
      <c r="C380" s="13"/>
      <c r="D380" s="15"/>
    </row>
    <row r="381" spans="2:4" x14ac:dyDescent="0.25">
      <c r="B381" s="13"/>
      <c r="C381" s="13"/>
      <c r="D381" s="15"/>
    </row>
    <row r="382" spans="2:4" x14ac:dyDescent="0.25">
      <c r="B382" s="13"/>
      <c r="C382" s="13"/>
      <c r="D382" s="15"/>
    </row>
    <row r="384" spans="2:4" x14ac:dyDescent="0.25">
      <c r="B384" s="13"/>
      <c r="C384" s="13"/>
      <c r="D384" s="15"/>
    </row>
    <row r="385" spans="2:4" x14ac:dyDescent="0.25">
      <c r="B385" s="13"/>
      <c r="C385" s="13"/>
      <c r="D385" s="15"/>
    </row>
    <row r="386" spans="2:4" x14ac:dyDescent="0.25">
      <c r="B386" s="13"/>
      <c r="C386" s="13"/>
      <c r="D386" s="15"/>
    </row>
    <row r="387" spans="2:4" x14ac:dyDescent="0.25">
      <c r="B387" s="13"/>
      <c r="C387" s="13"/>
      <c r="D387" s="15"/>
    </row>
    <row r="388" spans="2:4" x14ac:dyDescent="0.25">
      <c r="B388" s="13"/>
      <c r="C388" s="13"/>
      <c r="D388" s="15"/>
    </row>
    <row r="389" spans="2:4" x14ac:dyDescent="0.25">
      <c r="B389" s="13"/>
      <c r="C389" s="13"/>
      <c r="D389" s="15"/>
    </row>
    <row r="390" spans="2:4" x14ac:dyDescent="0.25">
      <c r="B390" s="13"/>
      <c r="C390" s="13"/>
      <c r="D390" s="15"/>
    </row>
    <row r="391" spans="2:4" x14ac:dyDescent="0.25">
      <c r="B391" s="13"/>
      <c r="C391" s="13"/>
      <c r="D391" s="15"/>
    </row>
    <row r="392" spans="2:4" x14ac:dyDescent="0.25">
      <c r="B392" s="13"/>
      <c r="C392" s="13"/>
      <c r="D392" s="15"/>
    </row>
    <row r="393" spans="2:4" x14ac:dyDescent="0.25">
      <c r="B393" s="13"/>
      <c r="C393" s="13"/>
      <c r="D393" s="15"/>
    </row>
    <row r="394" spans="2:4" x14ac:dyDescent="0.25">
      <c r="B394" s="13"/>
      <c r="C394" s="13"/>
      <c r="D394" s="15"/>
    </row>
    <row r="395" spans="2:4" x14ac:dyDescent="0.25">
      <c r="B395" s="13"/>
      <c r="C395" s="13"/>
      <c r="D395" s="15"/>
    </row>
    <row r="396" spans="2:4" x14ac:dyDescent="0.25">
      <c r="B396" s="13"/>
      <c r="C396" s="13"/>
      <c r="D396" s="15"/>
    </row>
    <row r="397" spans="2:4" x14ac:dyDescent="0.25">
      <c r="B397" s="13"/>
      <c r="C397" s="13"/>
      <c r="D397" s="15"/>
    </row>
    <row r="398" spans="2:4" x14ac:dyDescent="0.25">
      <c r="B398" s="13"/>
      <c r="C398" s="13"/>
      <c r="D398" s="15"/>
    </row>
    <row r="399" spans="2:4" x14ac:dyDescent="0.25">
      <c r="B399" s="13"/>
      <c r="C399" s="13"/>
      <c r="D399" s="15"/>
    </row>
    <row r="400" spans="2:4" x14ac:dyDescent="0.25">
      <c r="B400" s="13"/>
      <c r="C400" s="13"/>
      <c r="D400" s="15"/>
    </row>
    <row r="401" spans="2:4" x14ac:dyDescent="0.25">
      <c r="B401" s="13"/>
      <c r="C401" s="13"/>
      <c r="D401" s="15"/>
    </row>
    <row r="402" spans="2:4" x14ac:dyDescent="0.25">
      <c r="B402" s="13"/>
      <c r="C402" s="13"/>
      <c r="D402" s="15"/>
    </row>
    <row r="403" spans="2:4" x14ac:dyDescent="0.25">
      <c r="B403" s="13"/>
      <c r="C403" s="13"/>
      <c r="D403" s="15"/>
    </row>
    <row r="404" spans="2:4" x14ac:dyDescent="0.25">
      <c r="B404" s="13"/>
      <c r="C404" s="13"/>
      <c r="D404" s="15"/>
    </row>
    <row r="405" spans="2:4" x14ac:dyDescent="0.25">
      <c r="B405" s="13"/>
      <c r="C405" s="13"/>
      <c r="D405" s="15"/>
    </row>
    <row r="406" spans="2:4" x14ac:dyDescent="0.25">
      <c r="B406" s="13"/>
      <c r="C406" s="13"/>
      <c r="D406" s="15"/>
    </row>
    <row r="407" spans="2:4" x14ac:dyDescent="0.25">
      <c r="B407" s="13"/>
      <c r="C407" s="13"/>
      <c r="D407" s="15"/>
    </row>
    <row r="408" spans="2:4" x14ac:dyDescent="0.25">
      <c r="B408" s="13"/>
      <c r="C408" s="13"/>
      <c r="D408" s="15"/>
    </row>
    <row r="409" spans="2:4" x14ac:dyDescent="0.25">
      <c r="B409" s="13"/>
      <c r="C409" s="13"/>
      <c r="D409" s="15"/>
    </row>
    <row r="410" spans="2:4" x14ac:dyDescent="0.25">
      <c r="B410" s="13"/>
      <c r="C410" s="13"/>
      <c r="D410" s="15"/>
    </row>
    <row r="411" spans="2:4" x14ac:dyDescent="0.25">
      <c r="B411" s="13"/>
      <c r="C411" s="13"/>
      <c r="D411" s="15"/>
    </row>
    <row r="412" spans="2:4" x14ac:dyDescent="0.25">
      <c r="B412" s="13"/>
      <c r="C412" s="13"/>
      <c r="D412" s="15"/>
    </row>
    <row r="413" spans="2:4" x14ac:dyDescent="0.25">
      <c r="B413" s="13"/>
      <c r="C413" s="13"/>
      <c r="D413" s="15"/>
    </row>
    <row r="414" spans="2:4" x14ac:dyDescent="0.25">
      <c r="B414" s="13"/>
      <c r="C414" s="13"/>
      <c r="D414" s="15"/>
    </row>
    <row r="415" spans="2:4" x14ac:dyDescent="0.25">
      <c r="B415" s="13"/>
      <c r="C415" s="13"/>
      <c r="D415" s="15"/>
    </row>
    <row r="416" spans="2:4" x14ac:dyDescent="0.25">
      <c r="B416" s="13"/>
      <c r="C416" s="13"/>
      <c r="D416" s="15"/>
    </row>
    <row r="417" spans="2:4" x14ac:dyDescent="0.25">
      <c r="B417" s="13"/>
      <c r="C417" s="13"/>
      <c r="D417" s="15"/>
    </row>
    <row r="418" spans="2:4" x14ac:dyDescent="0.25">
      <c r="B418" s="13"/>
      <c r="C418" s="13"/>
      <c r="D418" s="15"/>
    </row>
    <row r="419" spans="2:4" x14ac:dyDescent="0.25">
      <c r="B419" s="13"/>
      <c r="C419" s="13"/>
      <c r="D419" s="15"/>
    </row>
    <row r="420" spans="2:4" x14ac:dyDescent="0.25">
      <c r="B420" s="13"/>
      <c r="C420" s="13"/>
      <c r="D420" s="15"/>
    </row>
    <row r="421" spans="2:4" x14ac:dyDescent="0.25">
      <c r="B421" s="13"/>
      <c r="C421" s="13"/>
      <c r="D421" s="15"/>
    </row>
    <row r="422" spans="2:4" x14ac:dyDescent="0.25">
      <c r="B422" s="13"/>
      <c r="C422" s="13"/>
      <c r="D422" s="15"/>
    </row>
    <row r="423" spans="2:4" x14ac:dyDescent="0.25">
      <c r="B423" s="13"/>
      <c r="C423" s="13"/>
      <c r="D423" s="15"/>
    </row>
    <row r="424" spans="2:4" x14ac:dyDescent="0.25">
      <c r="B424" s="13"/>
      <c r="C424" s="13"/>
      <c r="D424" s="15"/>
    </row>
    <row r="425" spans="2:4" x14ac:dyDescent="0.25">
      <c r="B425" s="13"/>
      <c r="C425" s="13"/>
      <c r="D425" s="15"/>
    </row>
    <row r="426" spans="2:4" x14ac:dyDescent="0.25">
      <c r="B426" s="13"/>
      <c r="C426" s="13"/>
      <c r="D426" s="15"/>
    </row>
    <row r="427" spans="2:4" x14ac:dyDescent="0.25">
      <c r="B427" s="13"/>
      <c r="C427" s="13"/>
      <c r="D427" s="15"/>
    </row>
    <row r="428" spans="2:4" x14ac:dyDescent="0.25">
      <c r="B428" s="13"/>
      <c r="C428" s="13"/>
      <c r="D428" s="15"/>
    </row>
    <row r="429" spans="2:4" x14ac:dyDescent="0.25">
      <c r="B429" s="13"/>
      <c r="C429" s="13"/>
      <c r="D429" s="15"/>
    </row>
    <row r="430" spans="2:4" x14ac:dyDescent="0.25">
      <c r="B430" s="13"/>
      <c r="C430" s="13"/>
      <c r="D430" s="15"/>
    </row>
    <row r="431" spans="2:4" x14ac:dyDescent="0.25">
      <c r="B431" s="13"/>
      <c r="C431" s="13"/>
      <c r="D431" s="15"/>
    </row>
    <row r="432" spans="2:4" x14ac:dyDescent="0.25">
      <c r="B432" s="13"/>
      <c r="C432" s="13"/>
      <c r="D432" s="15"/>
    </row>
    <row r="433" spans="2:4" x14ac:dyDescent="0.25">
      <c r="B433" s="13"/>
      <c r="C433" s="13"/>
      <c r="D433" s="15"/>
    </row>
    <row r="434" spans="2:4" x14ac:dyDescent="0.25">
      <c r="B434" s="13"/>
      <c r="C434" s="13"/>
      <c r="D434" s="15"/>
    </row>
    <row r="435" spans="2:4" x14ac:dyDescent="0.25">
      <c r="B435" s="13"/>
      <c r="C435" s="13"/>
      <c r="D435" s="15"/>
    </row>
    <row r="436" spans="2:4" x14ac:dyDescent="0.25">
      <c r="B436" s="13"/>
      <c r="C436" s="13"/>
      <c r="D436" s="15"/>
    </row>
    <row r="437" spans="2:4" x14ac:dyDescent="0.25">
      <c r="B437" s="13"/>
      <c r="C437" s="13"/>
      <c r="D437" s="15"/>
    </row>
    <row r="438" spans="2:4" x14ac:dyDescent="0.25">
      <c r="B438" s="13"/>
      <c r="C438" s="13"/>
      <c r="D438" s="15"/>
    </row>
    <row r="439" spans="2:4" x14ac:dyDescent="0.25">
      <c r="B439" s="13"/>
      <c r="C439" s="13"/>
      <c r="D439" s="15"/>
    </row>
    <row r="440" spans="2:4" x14ac:dyDescent="0.25">
      <c r="B440" s="13"/>
      <c r="C440" s="13"/>
      <c r="D440" s="15"/>
    </row>
    <row r="441" spans="2:4" x14ac:dyDescent="0.25">
      <c r="B441" s="13"/>
      <c r="C441" s="13"/>
      <c r="D441" s="15"/>
    </row>
    <row r="442" spans="2:4" x14ac:dyDescent="0.25">
      <c r="B442" s="13"/>
      <c r="C442" s="13"/>
      <c r="D442" s="15"/>
    </row>
    <row r="443" spans="2:4" x14ac:dyDescent="0.25">
      <c r="B443" s="13"/>
      <c r="C443" s="13"/>
      <c r="D443" s="15"/>
    </row>
    <row r="444" spans="2:4" x14ac:dyDescent="0.25">
      <c r="B444" s="13"/>
      <c r="C444" s="13"/>
      <c r="D444" s="15"/>
    </row>
    <row r="445" spans="2:4" x14ac:dyDescent="0.25">
      <c r="B445" s="13"/>
      <c r="C445" s="13"/>
      <c r="D445" s="15"/>
    </row>
    <row r="446" spans="2:4" x14ac:dyDescent="0.25">
      <c r="B446" s="13"/>
      <c r="C446" s="13"/>
      <c r="D446" s="15"/>
    </row>
    <row r="447" spans="2:4" x14ac:dyDescent="0.25">
      <c r="B447" s="13"/>
      <c r="C447" s="13"/>
      <c r="D447" s="15"/>
    </row>
    <row r="448" spans="2:4" x14ac:dyDescent="0.25">
      <c r="B448" s="13"/>
      <c r="C448" s="13"/>
      <c r="D448" s="15"/>
    </row>
    <row r="449" spans="2:4" x14ac:dyDescent="0.25">
      <c r="B449" s="13"/>
      <c r="C449" s="13"/>
      <c r="D449" s="15"/>
    </row>
    <row r="450" spans="2:4" x14ac:dyDescent="0.25">
      <c r="B450" s="13"/>
      <c r="C450" s="13"/>
      <c r="D450" s="15"/>
    </row>
    <row r="451" spans="2:4" x14ac:dyDescent="0.25">
      <c r="B451" s="13"/>
      <c r="C451" s="13"/>
      <c r="D451" s="15"/>
    </row>
    <row r="452" spans="2:4" x14ac:dyDescent="0.25">
      <c r="B452" s="13"/>
      <c r="C452" s="13"/>
      <c r="D452" s="15"/>
    </row>
    <row r="453" spans="2:4" x14ac:dyDescent="0.25">
      <c r="B453" s="13"/>
      <c r="C453" s="13"/>
      <c r="D453" s="15"/>
    </row>
    <row r="454" spans="2:4" x14ac:dyDescent="0.25">
      <c r="B454" s="13"/>
      <c r="C454" s="13"/>
      <c r="D454" s="15"/>
    </row>
    <row r="455" spans="2:4" x14ac:dyDescent="0.25">
      <c r="B455" s="13"/>
      <c r="C455" s="13"/>
      <c r="D455" s="15"/>
    </row>
    <row r="456" spans="2:4" x14ac:dyDescent="0.25">
      <c r="B456" s="13"/>
      <c r="C456" s="13"/>
      <c r="D456" s="15"/>
    </row>
    <row r="457" spans="2:4" x14ac:dyDescent="0.25">
      <c r="B457" s="13"/>
      <c r="C457" s="13"/>
      <c r="D457" s="15"/>
    </row>
    <row r="458" spans="2:4" x14ac:dyDescent="0.25">
      <c r="B458" s="13"/>
      <c r="C458" s="13"/>
      <c r="D458" s="15"/>
    </row>
    <row r="459" spans="2:4" x14ac:dyDescent="0.25">
      <c r="B459" s="13"/>
      <c r="C459" s="13"/>
      <c r="D459" s="15"/>
    </row>
    <row r="460" spans="2:4" x14ac:dyDescent="0.25">
      <c r="B460" s="13"/>
      <c r="C460" s="13"/>
      <c r="D460" s="15"/>
    </row>
    <row r="461" spans="2:4" x14ac:dyDescent="0.25">
      <c r="B461" s="13"/>
      <c r="C461" s="13"/>
      <c r="D461" s="15"/>
    </row>
    <row r="462" spans="2:4" x14ac:dyDescent="0.25">
      <c r="B462" s="13"/>
      <c r="C462" s="13"/>
      <c r="D462" s="15"/>
    </row>
    <row r="463" spans="2:4" x14ac:dyDescent="0.25">
      <c r="B463" s="13"/>
      <c r="C463" s="13"/>
      <c r="D463" s="15"/>
    </row>
    <row r="464" spans="2:4" x14ac:dyDescent="0.25">
      <c r="B464" s="13"/>
      <c r="C464" s="13"/>
      <c r="D464" s="15"/>
    </row>
    <row r="465" spans="2:4" x14ac:dyDescent="0.25">
      <c r="B465" s="13"/>
      <c r="C465" s="13"/>
      <c r="D465" s="15"/>
    </row>
    <row r="466" spans="2:4" x14ac:dyDescent="0.25">
      <c r="B466" s="13"/>
      <c r="C466" s="13"/>
      <c r="D466" s="15"/>
    </row>
    <row r="467" spans="2:4" x14ac:dyDescent="0.25">
      <c r="B467" s="13"/>
      <c r="C467" s="13"/>
      <c r="D467" s="15"/>
    </row>
    <row r="468" spans="2:4" x14ac:dyDescent="0.25">
      <c r="B468" s="13"/>
      <c r="C468" s="13"/>
      <c r="D468" s="15"/>
    </row>
    <row r="469" spans="2:4" x14ac:dyDescent="0.25">
      <c r="B469" s="13"/>
      <c r="C469" s="13"/>
      <c r="D469" s="15"/>
    </row>
    <row r="470" spans="2:4" x14ac:dyDescent="0.25">
      <c r="B470" s="13"/>
      <c r="C470" s="13"/>
      <c r="D470" s="15"/>
    </row>
    <row r="471" spans="2:4" x14ac:dyDescent="0.25">
      <c r="B471" s="13"/>
      <c r="C471" s="13"/>
      <c r="D471" s="15"/>
    </row>
    <row r="472" spans="2:4" x14ac:dyDescent="0.25">
      <c r="B472" s="13"/>
      <c r="C472" s="13"/>
      <c r="D472" s="15"/>
    </row>
    <row r="473" spans="2:4" x14ac:dyDescent="0.25">
      <c r="B473" s="13"/>
      <c r="C473" s="13"/>
      <c r="D473" s="15"/>
    </row>
    <row r="474" spans="2:4" x14ac:dyDescent="0.25">
      <c r="B474" s="13"/>
      <c r="C474" s="13"/>
      <c r="D474" s="15"/>
    </row>
    <row r="475" spans="2:4" x14ac:dyDescent="0.25">
      <c r="B475" s="13"/>
      <c r="C475" s="13"/>
      <c r="D475" s="15"/>
    </row>
    <row r="476" spans="2:4" x14ac:dyDescent="0.25">
      <c r="B476" s="13"/>
      <c r="C476" s="13"/>
      <c r="D476" s="15"/>
    </row>
    <row r="477" spans="2:4" x14ac:dyDescent="0.25">
      <c r="B477" s="13"/>
      <c r="C477" s="13"/>
      <c r="D477" s="15"/>
    </row>
    <row r="478" spans="2:4" x14ac:dyDescent="0.25">
      <c r="B478" s="13"/>
      <c r="C478" s="13"/>
      <c r="D478" s="15"/>
    </row>
    <row r="479" spans="2:4" x14ac:dyDescent="0.25">
      <c r="B479" s="13"/>
      <c r="C479" s="13"/>
      <c r="D479" s="15"/>
    </row>
    <row r="480" spans="2:4" x14ac:dyDescent="0.25">
      <c r="B480" s="13"/>
      <c r="C480" s="13"/>
      <c r="D480" s="15"/>
    </row>
    <row r="481" spans="2:4" x14ac:dyDescent="0.25">
      <c r="B481" s="13"/>
      <c r="C481" s="13"/>
      <c r="D481" s="15"/>
    </row>
    <row r="482" spans="2:4" x14ac:dyDescent="0.25">
      <c r="B482" s="13"/>
      <c r="C482" s="13"/>
      <c r="D482" s="15"/>
    </row>
    <row r="483" spans="2:4" x14ac:dyDescent="0.25">
      <c r="B483" s="13"/>
      <c r="C483" s="13"/>
      <c r="D483" s="15"/>
    </row>
    <row r="484" spans="2:4" x14ac:dyDescent="0.25">
      <c r="B484" s="13"/>
      <c r="C484" s="13"/>
      <c r="D484" s="15"/>
    </row>
    <row r="485" spans="2:4" x14ac:dyDescent="0.25">
      <c r="B485" s="13"/>
      <c r="C485" s="13"/>
      <c r="D485" s="15"/>
    </row>
    <row r="486" spans="2:4" x14ac:dyDescent="0.25">
      <c r="B486" s="13"/>
      <c r="C486" s="13"/>
      <c r="D486" s="15"/>
    </row>
    <row r="487" spans="2:4" x14ac:dyDescent="0.25">
      <c r="B487" s="13"/>
      <c r="C487" s="13"/>
      <c r="D487" s="15"/>
    </row>
    <row r="488" spans="2:4" x14ac:dyDescent="0.25">
      <c r="B488" s="13"/>
      <c r="C488" s="13"/>
      <c r="D488" s="15"/>
    </row>
    <row r="489" spans="2:4" x14ac:dyDescent="0.25">
      <c r="B489" s="13"/>
      <c r="C489" s="13"/>
      <c r="D489" s="15"/>
    </row>
    <row r="490" spans="2:4" x14ac:dyDescent="0.25">
      <c r="B490" s="13"/>
      <c r="C490" s="13"/>
      <c r="D490" s="15"/>
    </row>
    <row r="491" spans="2:4" x14ac:dyDescent="0.25">
      <c r="B491" s="13"/>
      <c r="C491" s="13"/>
      <c r="D491" s="15"/>
    </row>
    <row r="492" spans="2:4" x14ac:dyDescent="0.25">
      <c r="B492" s="13"/>
      <c r="C492" s="13"/>
      <c r="D492" s="15"/>
    </row>
    <row r="493" spans="2:4" x14ac:dyDescent="0.25">
      <c r="B493" s="13"/>
      <c r="C493" s="13"/>
      <c r="D493" s="15"/>
    </row>
    <row r="494" spans="2:4" x14ac:dyDescent="0.25">
      <c r="B494" s="13"/>
      <c r="C494" s="13"/>
      <c r="D494" s="15"/>
    </row>
    <row r="495" spans="2:4" x14ac:dyDescent="0.25">
      <c r="B495" s="13"/>
      <c r="C495" s="13"/>
      <c r="D495" s="15"/>
    </row>
    <row r="496" spans="2:4" x14ac:dyDescent="0.25">
      <c r="B496" s="13"/>
      <c r="C496" s="13"/>
      <c r="D496" s="15"/>
    </row>
    <row r="497" spans="2:4" x14ac:dyDescent="0.25">
      <c r="B497" s="13"/>
      <c r="C497" s="13"/>
      <c r="D497" s="15"/>
    </row>
    <row r="498" spans="2:4" x14ac:dyDescent="0.25">
      <c r="B498" s="13"/>
      <c r="C498" s="13"/>
      <c r="D498" s="15"/>
    </row>
    <row r="499" spans="2:4" x14ac:dyDescent="0.25">
      <c r="B499" s="13"/>
      <c r="C499" s="13"/>
      <c r="D499" s="15"/>
    </row>
    <row r="500" spans="2:4" x14ac:dyDescent="0.25">
      <c r="B500" s="13"/>
      <c r="C500" s="13"/>
      <c r="D500" s="15"/>
    </row>
    <row r="501" spans="2:4" x14ac:dyDescent="0.25">
      <c r="B501" s="13"/>
      <c r="C501" s="13"/>
      <c r="D501" s="15"/>
    </row>
    <row r="502" spans="2:4" x14ac:dyDescent="0.25">
      <c r="B502" s="13"/>
      <c r="C502" s="13"/>
      <c r="D502" s="15"/>
    </row>
    <row r="503" spans="2:4" x14ac:dyDescent="0.25">
      <c r="B503" s="13"/>
      <c r="C503" s="13"/>
      <c r="D503" s="15"/>
    </row>
    <row r="504" spans="2:4" x14ac:dyDescent="0.25">
      <c r="B504" s="13"/>
      <c r="C504" s="13"/>
      <c r="D504" s="15"/>
    </row>
    <row r="505" spans="2:4" x14ac:dyDescent="0.25">
      <c r="B505" s="13"/>
      <c r="C505" s="13"/>
      <c r="D505" s="15"/>
    </row>
    <row r="506" spans="2:4" x14ac:dyDescent="0.25">
      <c r="B506" s="13"/>
      <c r="C506" s="13"/>
      <c r="D506" s="15"/>
    </row>
    <row r="507" spans="2:4" x14ac:dyDescent="0.25">
      <c r="B507" s="13"/>
      <c r="C507" s="13"/>
      <c r="D507" s="15"/>
    </row>
    <row r="508" spans="2:4" x14ac:dyDescent="0.25">
      <c r="B508" s="13"/>
      <c r="C508" s="13"/>
      <c r="D508" s="15"/>
    </row>
    <row r="509" spans="2:4" x14ac:dyDescent="0.25">
      <c r="B509" s="13"/>
      <c r="C509" s="13"/>
      <c r="D509" s="15"/>
    </row>
    <row r="510" spans="2:4" x14ac:dyDescent="0.25">
      <c r="B510" s="13"/>
      <c r="C510" s="13"/>
      <c r="D510" s="15"/>
    </row>
    <row r="511" spans="2:4" x14ac:dyDescent="0.25">
      <c r="B511" s="13"/>
      <c r="C511" s="13"/>
      <c r="D511" s="15"/>
    </row>
    <row r="512" spans="2:4" x14ac:dyDescent="0.25">
      <c r="B512" s="13"/>
      <c r="C512" s="13"/>
      <c r="D512" s="15"/>
    </row>
    <row r="513" spans="2:4" x14ac:dyDescent="0.25">
      <c r="B513" s="13"/>
      <c r="C513" s="13"/>
      <c r="D513" s="15"/>
    </row>
    <row r="514" spans="2:4" x14ac:dyDescent="0.25">
      <c r="B514" s="13"/>
      <c r="C514" s="13"/>
      <c r="D514" s="15"/>
    </row>
    <row r="515" spans="2:4" x14ac:dyDescent="0.25">
      <c r="B515" s="13"/>
      <c r="C515" s="13"/>
      <c r="D515" s="15"/>
    </row>
    <row r="516" spans="2:4" x14ac:dyDescent="0.25">
      <c r="B516" s="13"/>
      <c r="C516" s="13"/>
      <c r="D516" s="15"/>
    </row>
    <row r="517" spans="2:4" x14ac:dyDescent="0.25">
      <c r="B517" s="13"/>
      <c r="C517" s="13"/>
      <c r="D517" s="15"/>
    </row>
    <row r="518" spans="2:4" x14ac:dyDescent="0.25">
      <c r="B518" s="13"/>
      <c r="C518" s="13"/>
      <c r="D518" s="15"/>
    </row>
    <row r="519" spans="2:4" x14ac:dyDescent="0.25">
      <c r="B519" s="13"/>
      <c r="C519" s="13"/>
      <c r="D519" s="15"/>
    </row>
    <row r="520" spans="2:4" x14ac:dyDescent="0.25">
      <c r="B520" s="13"/>
      <c r="C520" s="13"/>
      <c r="D520" s="15"/>
    </row>
    <row r="521" spans="2:4" x14ac:dyDescent="0.25">
      <c r="B521" s="13"/>
      <c r="C521" s="13"/>
      <c r="D521" s="15"/>
    </row>
    <row r="522" spans="2:4" x14ac:dyDescent="0.25">
      <c r="B522" s="13"/>
      <c r="C522" s="13"/>
      <c r="D522" s="15"/>
    </row>
    <row r="523" spans="2:4" x14ac:dyDescent="0.25">
      <c r="B523" s="13"/>
      <c r="C523" s="13"/>
      <c r="D523" s="15"/>
    </row>
    <row r="524" spans="2:4" x14ac:dyDescent="0.25">
      <c r="B524" s="13"/>
      <c r="C524" s="13"/>
      <c r="D524" s="15"/>
    </row>
    <row r="525" spans="2:4" x14ac:dyDescent="0.25">
      <c r="B525" s="13"/>
      <c r="C525" s="13"/>
      <c r="D525" s="15"/>
    </row>
    <row r="526" spans="2:4" x14ac:dyDescent="0.25">
      <c r="B526" s="13"/>
      <c r="C526" s="13"/>
      <c r="D526" s="15"/>
    </row>
    <row r="527" spans="2:4" x14ac:dyDescent="0.25">
      <c r="B527" s="13"/>
      <c r="C527" s="13"/>
      <c r="D527" s="15"/>
    </row>
    <row r="528" spans="2:4" x14ac:dyDescent="0.25">
      <c r="B528" s="13"/>
      <c r="C528" s="13"/>
      <c r="D528" s="15"/>
    </row>
    <row r="529" spans="2:4" x14ac:dyDescent="0.25">
      <c r="B529" s="13"/>
      <c r="C529" s="13"/>
      <c r="D529" s="15"/>
    </row>
    <row r="530" spans="2:4" x14ac:dyDescent="0.25">
      <c r="B530" s="13"/>
      <c r="C530" s="13"/>
      <c r="D530" s="15"/>
    </row>
    <row r="531" spans="2:4" x14ac:dyDescent="0.25">
      <c r="B531" s="13"/>
      <c r="C531" s="13"/>
      <c r="D531" s="15"/>
    </row>
    <row r="532" spans="2:4" x14ac:dyDescent="0.25">
      <c r="B532" s="13"/>
      <c r="C532" s="13"/>
      <c r="D532" s="15"/>
    </row>
    <row r="533" spans="2:4" x14ac:dyDescent="0.25">
      <c r="B533" s="13"/>
      <c r="C533" s="13"/>
      <c r="D533" s="15"/>
    </row>
    <row r="534" spans="2:4" x14ac:dyDescent="0.25">
      <c r="B534" s="13"/>
      <c r="C534" s="13"/>
      <c r="D534" s="15"/>
    </row>
    <row r="535" spans="2:4" x14ac:dyDescent="0.25">
      <c r="B535" s="13"/>
      <c r="C535" s="13"/>
      <c r="D535" s="15"/>
    </row>
    <row r="536" spans="2:4" x14ac:dyDescent="0.25">
      <c r="B536" s="13"/>
      <c r="C536" s="13"/>
      <c r="D536" s="15"/>
    </row>
    <row r="537" spans="2:4" x14ac:dyDescent="0.25">
      <c r="B537" s="13"/>
      <c r="C537" s="13"/>
      <c r="D537" s="15"/>
    </row>
    <row r="538" spans="2:4" x14ac:dyDescent="0.25">
      <c r="B538" s="13"/>
      <c r="C538" s="13"/>
      <c r="D538" s="15"/>
    </row>
    <row r="539" spans="2:4" x14ac:dyDescent="0.25">
      <c r="B539" s="13"/>
      <c r="C539" s="13"/>
      <c r="D539" s="15"/>
    </row>
    <row r="540" spans="2:4" x14ac:dyDescent="0.25">
      <c r="B540" s="13"/>
      <c r="C540" s="13"/>
      <c r="D540" s="15"/>
    </row>
    <row r="541" spans="2:4" x14ac:dyDescent="0.25">
      <c r="B541" s="13"/>
      <c r="C541" s="13"/>
      <c r="D541" s="15"/>
    </row>
    <row r="542" spans="2:4" x14ac:dyDescent="0.25">
      <c r="B542" s="13"/>
      <c r="C542" s="13"/>
      <c r="D542" s="15"/>
    </row>
    <row r="543" spans="2:4" x14ac:dyDescent="0.25">
      <c r="B543" s="13"/>
      <c r="C543" s="13"/>
      <c r="D543" s="15"/>
    </row>
    <row r="544" spans="2:4" x14ac:dyDescent="0.25">
      <c r="B544" s="13"/>
      <c r="C544" s="13"/>
      <c r="D544" s="15"/>
    </row>
    <row r="545" spans="2:4" x14ac:dyDescent="0.25">
      <c r="B545" s="13"/>
      <c r="C545" s="13"/>
      <c r="D545" s="15"/>
    </row>
    <row r="546" spans="2:4" x14ac:dyDescent="0.25">
      <c r="B546" s="13"/>
      <c r="C546" s="13"/>
      <c r="D546" s="15"/>
    </row>
    <row r="547" spans="2:4" x14ac:dyDescent="0.25">
      <c r="B547" s="13"/>
      <c r="C547" s="13"/>
      <c r="D547" s="15"/>
    </row>
    <row r="548" spans="2:4" x14ac:dyDescent="0.25">
      <c r="B548" s="13"/>
      <c r="C548" s="13"/>
      <c r="D548" s="15"/>
    </row>
    <row r="549" spans="2:4" x14ac:dyDescent="0.25">
      <c r="B549" s="13"/>
      <c r="C549" s="13"/>
      <c r="D549" s="15"/>
    </row>
    <row r="550" spans="2:4" x14ac:dyDescent="0.25">
      <c r="B550" s="13"/>
      <c r="C550" s="13"/>
      <c r="D550" s="15"/>
    </row>
    <row r="551" spans="2:4" x14ac:dyDescent="0.25">
      <c r="B551" s="13"/>
      <c r="C551" s="13"/>
      <c r="D551" s="15"/>
    </row>
    <row r="552" spans="2:4" x14ac:dyDescent="0.25">
      <c r="B552" s="13"/>
      <c r="C552" s="13"/>
      <c r="D552" s="15"/>
    </row>
    <row r="553" spans="2:4" x14ac:dyDescent="0.25">
      <c r="B553" s="13"/>
      <c r="C553" s="13"/>
      <c r="D553" s="15"/>
    </row>
    <row r="554" spans="2:4" x14ac:dyDescent="0.25">
      <c r="B554" s="13"/>
      <c r="C554" s="13"/>
      <c r="D554" s="15"/>
    </row>
    <row r="555" spans="2:4" x14ac:dyDescent="0.25">
      <c r="B555" s="13"/>
      <c r="C555" s="13"/>
      <c r="D555" s="15"/>
    </row>
    <row r="556" spans="2:4" x14ac:dyDescent="0.25">
      <c r="B556" s="13"/>
      <c r="C556" s="13"/>
      <c r="D556" s="15"/>
    </row>
    <row r="557" spans="2:4" x14ac:dyDescent="0.25">
      <c r="B557" s="13"/>
      <c r="C557" s="13"/>
      <c r="D557" s="15"/>
    </row>
    <row r="558" spans="2:4" x14ac:dyDescent="0.25">
      <c r="B558" s="13"/>
      <c r="C558" s="13"/>
      <c r="D558" s="15"/>
    </row>
    <row r="559" spans="2:4" x14ac:dyDescent="0.25">
      <c r="B559" s="13"/>
      <c r="C559" s="13"/>
      <c r="D559" s="15"/>
    </row>
    <row r="560" spans="2:4" x14ac:dyDescent="0.25">
      <c r="B560" s="13"/>
      <c r="C560" s="13"/>
      <c r="D560" s="15"/>
    </row>
    <row r="561" spans="2:4" x14ac:dyDescent="0.25">
      <c r="B561" s="13"/>
      <c r="C561" s="13"/>
      <c r="D561" s="15"/>
    </row>
    <row r="562" spans="2:4" x14ac:dyDescent="0.25">
      <c r="B562" s="13"/>
      <c r="C562" s="13"/>
      <c r="D562" s="15"/>
    </row>
    <row r="563" spans="2:4" x14ac:dyDescent="0.25">
      <c r="B563" s="13"/>
      <c r="C563" s="13"/>
      <c r="D563" s="15"/>
    </row>
    <row r="564" spans="2:4" x14ac:dyDescent="0.25">
      <c r="B564" s="13"/>
      <c r="C564" s="13"/>
      <c r="D564" s="15"/>
    </row>
    <row r="565" spans="2:4" x14ac:dyDescent="0.25">
      <c r="B565" s="13"/>
      <c r="C565" s="13"/>
      <c r="D565" s="15"/>
    </row>
    <row r="566" spans="2:4" x14ac:dyDescent="0.25">
      <c r="B566" s="13"/>
      <c r="C566" s="13"/>
      <c r="D566" s="15"/>
    </row>
    <row r="567" spans="2:4" x14ac:dyDescent="0.25">
      <c r="B567" s="13"/>
      <c r="C567" s="13"/>
      <c r="D567" s="15"/>
    </row>
    <row r="568" spans="2:4" x14ac:dyDescent="0.25">
      <c r="B568" s="13"/>
      <c r="C568" s="13"/>
      <c r="D568" s="15"/>
    </row>
    <row r="569" spans="2:4" x14ac:dyDescent="0.25">
      <c r="B569" s="13"/>
      <c r="C569" s="13"/>
      <c r="D569" s="15"/>
    </row>
    <row r="570" spans="2:4" x14ac:dyDescent="0.25">
      <c r="B570" s="13"/>
      <c r="C570" s="13"/>
      <c r="D570" s="15"/>
    </row>
    <row r="571" spans="2:4" x14ac:dyDescent="0.25">
      <c r="B571" s="13"/>
      <c r="C571" s="13"/>
      <c r="D571" s="15"/>
    </row>
    <row r="572" spans="2:4" x14ac:dyDescent="0.25">
      <c r="B572" s="13"/>
      <c r="C572" s="13"/>
      <c r="D572" s="15"/>
    </row>
    <row r="573" spans="2:4" x14ac:dyDescent="0.25">
      <c r="B573" s="13"/>
      <c r="C573" s="13"/>
      <c r="D573" s="15"/>
    </row>
    <row r="574" spans="2:4" x14ac:dyDescent="0.25">
      <c r="B574" s="13"/>
      <c r="C574" s="13"/>
      <c r="D574" s="15"/>
    </row>
    <row r="575" spans="2:4" x14ac:dyDescent="0.25">
      <c r="B575" s="13"/>
      <c r="C575" s="13"/>
      <c r="D575" s="15"/>
    </row>
    <row r="576" spans="2:4" x14ac:dyDescent="0.25">
      <c r="B576" s="13"/>
      <c r="C576" s="13"/>
      <c r="D576" s="15"/>
    </row>
    <row r="577" spans="2:4" x14ac:dyDescent="0.25">
      <c r="B577" s="13"/>
      <c r="C577" s="13"/>
      <c r="D577" s="15"/>
    </row>
    <row r="578" spans="2:4" x14ac:dyDescent="0.25">
      <c r="B578" s="13"/>
      <c r="C578" s="13"/>
      <c r="D578" s="15"/>
    </row>
    <row r="579" spans="2:4" x14ac:dyDescent="0.25">
      <c r="B579" s="13"/>
      <c r="C579" s="13"/>
      <c r="D579" s="15"/>
    </row>
    <row r="580" spans="2:4" x14ac:dyDescent="0.25">
      <c r="B580" s="13"/>
      <c r="C580" s="13"/>
      <c r="D580" s="15"/>
    </row>
    <row r="581" spans="2:4" x14ac:dyDescent="0.25">
      <c r="B581" s="13"/>
      <c r="C581" s="13"/>
      <c r="D581" s="15"/>
    </row>
    <row r="582" spans="2:4" x14ac:dyDescent="0.25">
      <c r="B582" s="13"/>
      <c r="C582" s="13"/>
      <c r="D582" s="15"/>
    </row>
    <row r="583" spans="2:4" x14ac:dyDescent="0.25">
      <c r="B583" s="13"/>
      <c r="C583" s="13"/>
      <c r="D583" s="15"/>
    </row>
    <row r="584" spans="2:4" x14ac:dyDescent="0.25">
      <c r="B584" s="13"/>
      <c r="C584" s="13"/>
      <c r="D584" s="15"/>
    </row>
    <row r="585" spans="2:4" x14ac:dyDescent="0.25">
      <c r="B585" s="13"/>
      <c r="C585" s="13"/>
      <c r="D585" s="15"/>
    </row>
    <row r="586" spans="2:4" x14ac:dyDescent="0.25">
      <c r="B586" s="13"/>
      <c r="C586" s="13"/>
      <c r="D586" s="15"/>
    </row>
    <row r="587" spans="2:4" x14ac:dyDescent="0.25">
      <c r="B587" s="13"/>
      <c r="C587" s="13"/>
      <c r="D587" s="15"/>
    </row>
    <row r="588" spans="2:4" x14ac:dyDescent="0.25">
      <c r="B588" s="13"/>
      <c r="C588" s="13"/>
      <c r="D588" s="15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964BA-2F03-47D4-AAD5-C95FCEF89B09}">
  <dimension ref="A1:B3"/>
  <sheetViews>
    <sheetView workbookViewId="0">
      <selection activeCell="B4" sqref="B4"/>
    </sheetView>
  </sheetViews>
  <sheetFormatPr defaultRowHeight="15" x14ac:dyDescent="0.25"/>
  <cols>
    <col min="1" max="2" width="20.7109375" customWidth="1"/>
  </cols>
  <sheetData>
    <row r="1" spans="1:2" x14ac:dyDescent="0.25">
      <c r="A1" s="8" t="s">
        <v>71</v>
      </c>
      <c r="B1" s="10">
        <v>3.58</v>
      </c>
    </row>
    <row r="2" spans="1:2" x14ac:dyDescent="0.25">
      <c r="A2" s="8" t="s">
        <v>70</v>
      </c>
      <c r="B2" s="9">
        <v>457671</v>
      </c>
    </row>
    <row r="3" spans="1:2" ht="30" x14ac:dyDescent="0.25">
      <c r="A3" s="8" t="s">
        <v>72</v>
      </c>
      <c r="B3" s="22">
        <v>2.46</v>
      </c>
    </row>
  </sheetData>
  <hyperlinks>
    <hyperlink ref="B3" r:id="rId1" display="https://fred.stlouisfed.org/graph/?g=G8L8" xr:uid="{4DFF8C5E-5569-4C7D-AC2B-330288D0D15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Data</vt:lpstr>
      <vt:lpstr>5%syr</vt:lpstr>
      <vt:lpstr>5%syr-sssv</vt:lpstr>
      <vt:lpstr>5%5yr</vt:lpstr>
      <vt:lpstr>5%5yr-sssv</vt:lpstr>
      <vt:lpstr>10%5yr</vt:lpstr>
      <vt:lpstr>10%5yr-sssv</vt:lpstr>
      <vt:lpstr>Constants</vt:lpstr>
      <vt:lpstr>btu</vt:lpstr>
      <vt:lpstr>food</vt:lpstr>
      <vt:lpstr>mangoods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Wilson</dc:creator>
  <cp:lastModifiedBy>Jonathan Wilson</cp:lastModifiedBy>
  <dcterms:created xsi:type="dcterms:W3CDTF">2021-08-13T02:47:06Z</dcterms:created>
  <dcterms:modified xsi:type="dcterms:W3CDTF">2021-09-12T05:23:03Z</dcterms:modified>
</cp:coreProperties>
</file>